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Aims&amp;Objectives" sheetId="2" r:id="rId5"/>
    <sheet state="visible" name="CASP"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A47">
      <text>
        <t xml:space="preserve">mean vals used?
	-Anna-Maria Hartner</t>
      </text>
    </comment>
    <comment authorId="0" ref="L47">
      <text>
        <t xml:space="preserve">12-23 months
	-Anna-Maria Hartner</t>
      </text>
    </comment>
    <comment authorId="0" ref="AC45">
      <text>
        <t xml:space="preserve">secondary education+
	-Anna-Maria Hartner</t>
      </text>
    </comment>
    <comment authorId="0" ref="AA40">
      <text>
        <t xml:space="preserve">Actually said "no or primary"
	-K. Gaythorpe</t>
      </text>
    </comment>
    <comment authorId="0" ref="G31">
      <text>
        <t xml:space="preserve">full vaccinated
	-Anna-Maria Hartner
with all vaccines listed in col to right
	-Anna-Maria Hartner</t>
      </text>
    </comment>
    <comment authorId="0" ref="AG31">
      <text>
        <t xml:space="preserve">data available for home or other and health facility?
	-Anna-Maria Hartner</t>
      </text>
    </comment>
    <comment authorId="0" ref="AC31">
      <text>
        <t xml:space="preserve">data is available for secondary AND higher education
	-Anna-Maria Hartner</t>
      </text>
    </comment>
    <comment authorId="0" ref="U31">
      <text>
        <t xml:space="preserve">of interest may be the way wealth quintiles were calculated in this context but the data report only listed poorest, middle, richest as the outcomes
	-Anna-Maria Hartner</t>
      </text>
    </comment>
    <comment authorId="0" ref="A29">
      <text>
        <t xml:space="preserve">only has data on fully immunised children
	-Anonymous</t>
      </text>
    </comment>
    <comment authorId="0" ref="A28">
      <text>
        <t xml:space="preserve">only gives data on not fully immunised children
	-Anonymous</t>
      </text>
    </comment>
    <comment authorId="0" ref="A14">
      <text>
        <t xml:space="preserve">Struggling to extract quali or quant data
	-Huda Ali</t>
      </text>
    </comment>
    <comment authorId="0" ref="K14">
      <text>
        <t xml:space="preserve">Mothers surveyed were 15 - 49
	-Anonymous</t>
      </text>
    </comment>
    <comment authorId="0" ref="AE9">
      <text>
        <t xml:space="preserve">over high school
	-Jaspreet Toor</t>
      </text>
    </comment>
    <comment authorId="0" ref="AB9">
      <text>
        <t xml:space="preserve">less than completed middle school
	-Jaspreet Toor</t>
      </text>
    </comment>
    <comment authorId="0" ref="F10">
      <text>
        <t xml:space="preserve">Cannot find data as data on immunisation is from 2011 and it gives a percentage of immunised children in three regions but does not give a total number of participants. Other data from 2005-6 is on characteristics in general
	-Anonymous</t>
      </text>
    </comment>
    <comment authorId="0" ref="H8">
      <text>
        <t xml:space="preserve">Data is given on the number of people that have had one of the 8 vaccines in this study. Therefore, this is the data on fully and not fully vaccinated
	-Anonymous</t>
      </text>
    </comment>
    <comment authorId="0" ref="AA9">
      <text>
        <t xml:space="preserve">Less than completed middle school
	-Jaspreet Toor</t>
      </text>
    </comment>
    <comment authorId="0" ref="AF9">
      <text>
        <t xml:space="preserve">over high school
	-Jaspreet Toor</t>
      </text>
    </comment>
    <comment authorId="0" ref="A6">
      <text>
        <t xml:space="preserve">Unable to reliably extract data as the journal describes the data as having "about 15,000 participants" and in 2014 it describes the data as having about half of that. The data is in percentages so the extraction may be inaccurate. 
https://equityhealthj.biomedcentral.com/track/pdf/10.1186/s12939-017-0648-1.pdf
	-Huda Ali</t>
      </text>
    </comment>
    <comment authorId="0" ref="AC3">
      <text>
        <t xml:space="preserve">secondary+
	-Huda Ali</t>
      </text>
    </comment>
    <comment authorId="0" ref="AL5">
      <text>
        <t xml:space="preserve">4 or less
	-Anna-Maria Hartner</t>
      </text>
    </comment>
    <comment authorId="0" ref="AI5">
      <text>
        <t xml:space="preserve">Does not included those living with partner, +176 individuals excluded from both cols
	-Anna-Maria Hartner</t>
      </text>
    </comment>
    <comment authorId="0" ref="AJ5">
      <text>
        <t xml:space="preserve">Widowed, divorced, no longer living together, or never in union
	-Anna-Maria Hartner</t>
      </text>
    </comment>
    <comment authorId="0" ref="H5">
      <text>
        <t xml:space="preserve">Unimmunised defined as not having all vaccinations
	-Anna-Maria Hartner</t>
      </text>
    </comment>
  </commentList>
</comments>
</file>

<file path=xl/sharedStrings.xml><?xml version="1.0" encoding="utf-8"?>
<sst xmlns="http://schemas.openxmlformats.org/spreadsheetml/2006/main" count="1468" uniqueCount="811">
  <si>
    <t>covidence_id</t>
  </si>
  <si>
    <t>year_of_article</t>
  </si>
  <si>
    <t>year_of_data</t>
  </si>
  <si>
    <t>first_author</t>
  </si>
  <si>
    <t>first_author_surname</t>
  </si>
  <si>
    <t>type_of_study</t>
  </si>
  <si>
    <t>number_vaccinated</t>
  </si>
  <si>
    <t>number_unvaccinated</t>
  </si>
  <si>
    <t>define_vaccinated</t>
  </si>
  <si>
    <t>Country</t>
  </si>
  <si>
    <t>age_min</t>
  </si>
  <si>
    <t>age_max</t>
  </si>
  <si>
    <t>n_female vaccinated</t>
  </si>
  <si>
    <t>n_female unvaccinated</t>
  </si>
  <si>
    <t>n_male vaccinated</t>
  </si>
  <si>
    <t>n_male unvaccinated</t>
  </si>
  <si>
    <t>n_rural vaccinated</t>
  </si>
  <si>
    <t>n_rural unvaccinated</t>
  </si>
  <si>
    <t>n_urban vaccinated</t>
  </si>
  <si>
    <t>n_urban unvaccinated</t>
  </si>
  <si>
    <t>n_wealth_quintile_richest vaccinated</t>
  </si>
  <si>
    <t>n_wealth_quintile_richest unvaccinated</t>
  </si>
  <si>
    <t>n_wealth_quintile_poorest vaccinated</t>
  </si>
  <si>
    <t>n_wealth_quintile_poorest unvaccinated</t>
  </si>
  <si>
    <t>n_mother_education_none_vaccinated</t>
  </si>
  <si>
    <t>n_mother_education_none_unvaccinated</t>
  </si>
  <si>
    <t>n_mother_education_primary_vaccinated</t>
  </si>
  <si>
    <t>n_mother_education_primary_unvaccinated</t>
  </si>
  <si>
    <t>n_mother_education_secondary_vaccinated</t>
  </si>
  <si>
    <t>n_mother_education_secondary_unvaccinated</t>
  </si>
  <si>
    <t>n_mother_education_higher_unvaccinated</t>
  </si>
  <si>
    <t>n_mother_education_higher_vaccinated</t>
  </si>
  <si>
    <t>n_skilled_birth_attendant</t>
  </si>
  <si>
    <t>n_no_skilled_birth_attendant</t>
  </si>
  <si>
    <t>n_married</t>
  </si>
  <si>
    <t>n_unmarried</t>
  </si>
  <si>
    <t>n_household_size_3</t>
  </si>
  <si>
    <t>n_household_size_4</t>
  </si>
  <si>
    <t>n_household_size_5_plus</t>
  </si>
  <si>
    <t>n_children_1</t>
  </si>
  <si>
    <t>n_children_2</t>
  </si>
  <si>
    <t>n_children_3_plus</t>
  </si>
  <si>
    <t>vaccine</t>
  </si>
  <si>
    <t>notes</t>
  </si>
  <si>
    <t>840-1</t>
  </si>
  <si>
    <t>2012</t>
  </si>
  <si>
    <t>2007</t>
  </si>
  <si>
    <t>Dawit Shawel Abebe</t>
  </si>
  <si>
    <t>Abebe</t>
  </si>
  <si>
    <t>cross-sectional</t>
  </si>
  <si>
    <t>Malawi</t>
  </si>
  <si>
    <t>0</t>
  </si>
  <si>
    <t>5</t>
  </si>
  <si>
    <t>measles, Polio, BCG, DPT</t>
  </si>
  <si>
    <t>1065-2</t>
  </si>
  <si>
    <t>2019</t>
  </si>
  <si>
    <t>2013</t>
  </si>
  <si>
    <t>Ayo Adebowale</t>
  </si>
  <si>
    <t>Adebowale</t>
  </si>
  <si>
    <t>436</t>
  </si>
  <si>
    <t>3,643</t>
  </si>
  <si>
    <t>Nigeria</t>
  </si>
  <si>
    <t>1</t>
  </si>
  <si>
    <t>2</t>
  </si>
  <si>
    <t>274</t>
  </si>
  <si>
    <t>162</t>
  </si>
  <si>
    <t>142</t>
  </si>
  <si>
    <t>84</t>
  </si>
  <si>
    <t>364</t>
  </si>
  <si>
    <t>31</t>
  </si>
  <si>
    <t>64</t>
  </si>
  <si>
    <t>130</t>
  </si>
  <si>
    <t>242</t>
  </si>
  <si>
    <t>participants either had all 9 vaccintions or they were non or not fully vaccinated. Birth order was 1, 2-3, 4+</t>
  </si>
  <si>
    <t>767-3</t>
  </si>
  <si>
    <t>2011</t>
  </si>
  <si>
    <t>Renae Fernandez</t>
  </si>
  <si>
    <t>Fernandez</t>
  </si>
  <si>
    <t>Secondary census data</t>
  </si>
  <si>
    <t>10,971</t>
  </si>
  <si>
    <t>4,073</t>
  </si>
  <si>
    <t>Indonesia</t>
  </si>
  <si>
    <t>9323</t>
  </si>
  <si>
    <t>5742</t>
  </si>
  <si>
    <t>2387</t>
  </si>
  <si>
    <t>4596</t>
  </si>
  <si>
    <t>660</t>
  </si>
  <si>
    <t>5388</t>
  </si>
  <si>
    <t>7735</t>
  </si>
  <si>
    <t>1365</t>
  </si>
  <si>
    <t>10442</t>
  </si>
  <si>
    <t>4623</t>
  </si>
  <si>
    <t>measles</t>
  </si>
  <si>
    <t>focused on rural-urban differential in measles vax coverage, marginally significant results</t>
  </si>
  <si>
    <t>797</t>
  </si>
  <si>
    <t>2017</t>
  </si>
  <si>
    <t>Putri Herliana</t>
  </si>
  <si>
    <t>Herliana</t>
  </si>
  <si>
    <t>Cross-sectional</t>
  </si>
  <si>
    <t>4,331</t>
  </si>
  <si>
    <t>9,414</t>
  </si>
  <si>
    <t>2076</t>
  </si>
  <si>
    <t>4577</t>
  </si>
  <si>
    <t>2255</t>
  </si>
  <si>
    <t>4837</t>
  </si>
  <si>
    <t>7438</t>
  </si>
  <si>
    <t>6037</t>
  </si>
  <si>
    <t>2108</t>
  </si>
  <si>
    <t>4135</t>
  </si>
  <si>
    <t>414</t>
  </si>
  <si>
    <t>4291</t>
  </si>
  <si>
    <t>7221</t>
  </si>
  <si>
    <t>1819</t>
  </si>
  <si>
    <t>13168</t>
  </si>
  <si>
    <t>401</t>
  </si>
  <si>
    <t>5314</t>
  </si>
  <si>
    <t>7637</t>
  </si>
  <si>
    <t>5929</t>
  </si>
  <si>
    <t>three doses of DTP vaccines, four doses of polio vaccine, one dose of measles vaccine, one dose of Bacillus Calmette–Guérin (BCG) vaccine and four doses of hepatitis B vaccine</t>
  </si>
  <si>
    <t>birth order defined as 1st, 2-4th, 5+ for col AF, AG, AH . see other comments</t>
  </si>
  <si>
    <t>1269</t>
  </si>
  <si>
    <t>2000,2005, 2011,2014</t>
  </si>
  <si>
    <t>Alemayehu A. Ambel</t>
  </si>
  <si>
    <t>Ambel</t>
  </si>
  <si>
    <t>Ethiopia</t>
  </si>
  <si>
    <t>BCG, measles, and three doses of polio and DPT</t>
  </si>
  <si>
    <t>1128</t>
  </si>
  <si>
    <t>2020</t>
  </si>
  <si>
    <t>2010 and 2018</t>
  </si>
  <si>
    <t>Edward Kwabena Ameyaw</t>
  </si>
  <si>
    <t>Ameyaw</t>
  </si>
  <si>
    <t>11,662</t>
  </si>
  <si>
    <t>14,578</t>
  </si>
  <si>
    <t>Benin, Burundi, DRC, Ethiopia, Gabon, Ghana, Gambia, Guinea, Kenya, Liberia, Lesotho, Mali, Malawi, Nigeria, Niger, Namibia, Sierra Leone, Togo, Tanzania, Uganda, SA, Zambia, Zimbabwe</t>
  </si>
  <si>
    <t>5727</t>
  </si>
  <si>
    <t>7278</t>
  </si>
  <si>
    <t>5936</t>
  </si>
  <si>
    <t>7300</t>
  </si>
  <si>
    <t>18163</t>
  </si>
  <si>
    <t>8077</t>
  </si>
  <si>
    <t>4473</t>
  </si>
  <si>
    <t>5847</t>
  </si>
  <si>
    <t>9564</t>
  </si>
  <si>
    <t>9149</t>
  </si>
  <si>
    <t>6595</t>
  </si>
  <si>
    <t>932</t>
  </si>
  <si>
    <t>5599</t>
  </si>
  <si>
    <t>4944</t>
  </si>
  <si>
    <t>15697</t>
  </si>
  <si>
    <t>BCG, at least three doses of polio vaccine; three doses of diptheria, tetanus toxoids and pertussis vaccine and one dose measles vaccine</t>
  </si>
  <si>
    <t>847</t>
  </si>
  <si>
    <t>2010</t>
  </si>
  <si>
    <t>2003</t>
  </si>
  <si>
    <t>Diddy Antai</t>
  </si>
  <si>
    <t>Antai</t>
  </si>
  <si>
    <t>348</t>
  </si>
  <si>
    <t>2,152</t>
  </si>
  <si>
    <t>604</t>
  </si>
  <si>
    <t>593</t>
  </si>
  <si>
    <t>Polio (3 doses) , measles, DTP (three doses) and BCG</t>
  </si>
  <si>
    <t>286</t>
  </si>
  <si>
    <t>Monica Viegas Andrade</t>
  </si>
  <si>
    <t>Andrade</t>
  </si>
  <si>
    <t>cross sectional-ecological study, household survey</t>
  </si>
  <si>
    <t>1,330</t>
  </si>
  <si>
    <t>48</t>
  </si>
  <si>
    <t>Brazil</t>
  </si>
  <si>
    <t>45</t>
  </si>
  <si>
    <t>1330</t>
  </si>
  <si>
    <t>314</t>
  </si>
  <si>
    <t>11</t>
  </si>
  <si>
    <t>325</t>
  </si>
  <si>
    <t>17</t>
  </si>
  <si>
    <t>9</t>
  </si>
  <si>
    <t>523</t>
  </si>
  <si>
    <t>12</t>
  </si>
  <si>
    <t>30</t>
  </si>
  <si>
    <t>58</t>
  </si>
  <si>
    <t>tetanus</t>
  </si>
  <si>
    <t>As the tetanus immunization ensures protection during a ten-year period, the coverage of tetanus vaccine immunization was estimated combining the information regarding immunized mothers during pregnancy with those who were already immunized.</t>
  </si>
  <si>
    <t>929</t>
  </si>
  <si>
    <t>2005-2014</t>
  </si>
  <si>
    <t>Catherine Arsenault</t>
  </si>
  <si>
    <t>Arsenault</t>
  </si>
  <si>
    <t>random-effects meta-analyses using DHS data</t>
  </si>
  <si>
    <t>45 Gavi-supported countries</t>
  </si>
  <si>
    <t>DTP3 and MCV</t>
  </si>
  <si>
    <t>difficult to extract raw numbers, paper shows sample sizes and a relative index of inequality</t>
  </si>
  <si>
    <t>953</t>
  </si>
  <si>
    <t>random-effects meta-regression analyses using DHS data</t>
  </si>
  <si>
    <t>difficult to extract raw numbers, paper shows sample sizes and a slope index of inequality.</t>
  </si>
  <si>
    <t>967</t>
  </si>
  <si>
    <t>2012-2013</t>
  </si>
  <si>
    <t>Atta Muhammad Asif</t>
  </si>
  <si>
    <t>Asif</t>
  </si>
  <si>
    <t>Multilevel logistic regression on individual and community level data using DHS data</t>
  </si>
  <si>
    <t>2,659</t>
  </si>
  <si>
    <t>4,106</t>
  </si>
  <si>
    <t>Pakistan</t>
  </si>
  <si>
    <t>1284</t>
  </si>
  <si>
    <t>2033</t>
  </si>
  <si>
    <t>1375</t>
  </si>
  <si>
    <t>2073</t>
  </si>
  <si>
    <t>3874</t>
  </si>
  <si>
    <t>2891</t>
  </si>
  <si>
    <t>1264</t>
  </si>
  <si>
    <t>1614</t>
  </si>
  <si>
    <t>3963</t>
  </si>
  <si>
    <t>1160</t>
  </si>
  <si>
    <t>713</t>
  </si>
  <si>
    <t>BCG 1 dose, polio 4 doses,
DPT 3 doses, and measles 1 dose</t>
  </si>
  <si>
    <t>839</t>
  </si>
  <si>
    <t>2016</t>
  </si>
  <si>
    <t>2006</t>
  </si>
  <si>
    <t>John E. Ataguba</t>
  </si>
  <si>
    <t>Ataguba</t>
  </si>
  <si>
    <t>secondary questionnaire household data</t>
  </si>
  <si>
    <t>34,511</t>
  </si>
  <si>
    <t>12 vaccines 2 —measles, BCG, DPT1-3, OPV0-3, yellow fever, MMR and vitamin A</t>
  </si>
  <si>
    <t>data extracted for partially and fully immunized children (i.e. children aged 12–59 months that received all of the following 12 vaccines 2 —measles, BCG, DPT1-3, OPV0-3, yellow fever, MMR and vitamin A) and never immunized children (i.e. those that have never been vaccinated since birth). Vaccinated column = parially/fully immunized children. Only percentages shown in paper, cannot extract raw numbers.</t>
  </si>
  <si>
    <t>1506</t>
  </si>
  <si>
    <t>2008</t>
  </si>
  <si>
    <t>1990-2006</t>
  </si>
  <si>
    <t>Ties Boerma</t>
  </si>
  <si>
    <t>Boerma</t>
  </si>
  <si>
    <t>secondary DHS data</t>
  </si>
  <si>
    <t>54 Countries (all lower and lower- middle- income)</t>
  </si>
  <si>
    <t>Measles vaccination, Diphtheria, pertussis, and tetanus vaccination
BCG vaccination</t>
  </si>
  <si>
    <t>627</t>
  </si>
  <si>
    <t>1992,1993, 1998,1999</t>
  </si>
  <si>
    <t>Sekhar Bonu</t>
  </si>
  <si>
    <t>Bonu</t>
  </si>
  <si>
    <t>cross-sectional surveys based on systematic,stratified samples of households</t>
  </si>
  <si>
    <t>India</t>
  </si>
  <si>
    <t>3</t>
  </si>
  <si>
    <t>OPV and non-polio EPI vaccinations (BCG, measlesand DPT).</t>
  </si>
  <si>
    <t>1554</t>
  </si>
  <si>
    <t>2004</t>
  </si>
  <si>
    <t>1990–2001</t>
  </si>
  <si>
    <t>cross-sectional DHS household survey</t>
  </si>
  <si>
    <t>three South Asian and twelve sub-Saharan African countries</t>
  </si>
  <si>
    <t/>
  </si>
  <si>
    <t>one dose each of BCG and measles and three doses of DPT and three OPV doses</t>
  </si>
  <si>
    <t>781</t>
  </si>
  <si>
    <t>1986-2007</t>
  </si>
  <si>
    <t>Xavier Bosch-Capblanch</t>
  </si>
  <si>
    <t>Bosch-Caplanch</t>
  </si>
  <si>
    <t>secondary DHS and MICS data</t>
  </si>
  <si>
    <t>1,014,456</t>
  </si>
  <si>
    <t>111 118</t>
  </si>
  <si>
    <t>92 LMICs</t>
  </si>
  <si>
    <t>bacille Calmette-Gue´rin (BCG), any vaccine containing DTP, oral polio vaccine (OPV) and any vaccine containing measles antigen (MCV).</t>
  </si>
  <si>
    <t>1242</t>
  </si>
  <si>
    <t>2018</t>
  </si>
  <si>
    <t>2014</t>
  </si>
  <si>
    <t>Matthew L. Boulton</t>
  </si>
  <si>
    <t>Boulton</t>
  </si>
  <si>
    <t>1,412</t>
  </si>
  <si>
    <t>289</t>
  </si>
  <si>
    <t>Bangladesh</t>
  </si>
  <si>
    <t>693</t>
  </si>
  <si>
    <t>144</t>
  </si>
  <si>
    <t>719</t>
  </si>
  <si>
    <t>151</t>
  </si>
  <si>
    <t>878</t>
  </si>
  <si>
    <t>183</t>
  </si>
  <si>
    <t>418</t>
  </si>
  <si>
    <t>74</t>
  </si>
  <si>
    <t>298</t>
  </si>
  <si>
    <t>29</t>
  </si>
  <si>
    <t>264</t>
  </si>
  <si>
    <t>98</t>
  </si>
  <si>
    <t>159</t>
  </si>
  <si>
    <t>59</t>
  </si>
  <si>
    <t>356</t>
  </si>
  <si>
    <t>112</t>
  </si>
  <si>
    <t>718</t>
  </si>
  <si>
    <t>110</t>
  </si>
  <si>
    <t>10</t>
  </si>
  <si>
    <t>179</t>
  </si>
  <si>
    <t>one dose of bacillus Calmette–Guérin (BCG), three doses of pentavalent vaccine, three doses of oral polio vaccine (OPV), and one dose of measles-containing vaccine (MCV)</t>
  </si>
  <si>
    <t>517</t>
  </si>
  <si>
    <t>Fernando Luiz Cunha Castelo Branco</t>
  </si>
  <si>
    <t>Castelo Branco</t>
  </si>
  <si>
    <t>Bacille Calmette Guérin (BCG), Hepatitis B vaccine (HepB), Oral Polio vaccine (OPV), Measles-Mumps-Rubella vaccine (MMR), Diphtheriatetanus-whole cell pertussis-Haemophilus b (DTP-Hib) and Yellow Fever vaccine (YFV)</t>
  </si>
  <si>
    <t>1225</t>
  </si>
  <si>
    <t>1996 and 2013</t>
  </si>
  <si>
    <t>Averi Chakrabart</t>
  </si>
  <si>
    <t>Chakrabart</t>
  </si>
  <si>
    <t>secondary r supplementary immunization activities data</t>
  </si>
  <si>
    <t>Bangladesh, Senegal, Togo, Gambia, and Cote d’Ivoire</t>
  </si>
  <si>
    <t>BCG, three doses of DTP, three doses of polio (either oral polio vaccines or inactivated polio vaccines), three hepatitis B, and one measles vaccine</t>
  </si>
  <si>
    <t>1563</t>
  </si>
  <si>
    <t>2001</t>
  </si>
  <si>
    <t>A. Mushtaque R. Chowdhury</t>
  </si>
  <si>
    <t>Chowdhury</t>
  </si>
  <si>
    <t>secondary data</t>
  </si>
  <si>
    <t>BCG at birth, DPT 1/OPV1 at six weeks, DPT2/OPV2 at 10 weeks, DPT3/OPV3 at 16 weeks, and Measles at 3</t>
  </si>
  <si>
    <t>1387</t>
  </si>
  <si>
    <t>2008-2009</t>
  </si>
  <si>
    <t>Sean Clouston</t>
  </si>
  <si>
    <t>Clouston</t>
  </si>
  <si>
    <t>Madagascar</t>
  </si>
  <si>
    <t>4</t>
  </si>
  <si>
    <t>diphtheria,tetanus, pertussis, and hepatitis B (DPT); tuberculosis (TB);measles; poliomyelitis (polio), given orally; and meningitis, pneu-monia, and epiglottis using the haemophilus influenza type-B (HiB)vaccine</t>
  </si>
  <si>
    <t>636</t>
  </si>
  <si>
    <t>2002-2009</t>
  </si>
  <si>
    <t>Fuqiang Cui</t>
  </si>
  <si>
    <t>Cui</t>
  </si>
  <si>
    <t>national stratified, validation, cross-sectional survey</t>
  </si>
  <si>
    <t>china</t>
  </si>
  <si>
    <t>hepatitis B vaccine (TBD)</t>
  </si>
  <si>
    <t>761</t>
  </si>
  <si>
    <t>2021</t>
  </si>
  <si>
    <t>2010-2019</t>
  </si>
  <si>
    <t>Bianca O. Cata-Preta</t>
  </si>
  <si>
    <t>Cata-Preta</t>
  </si>
  <si>
    <t>secondary data from DHS and MICS</t>
  </si>
  <si>
    <t>BCG, polio, DPT and measles containing vaccines (MCV).For polio, we considered both oral polio vaccine (OPV) and inacti-vated polio vaccine (IPV)</t>
  </si>
  <si>
    <t>1147</t>
  </si>
  <si>
    <t>1991, 1998, 2004 and 2011</t>
  </si>
  <si>
    <t>Rodrigue Nda’chi Deffo</t>
  </si>
  <si>
    <t>Nda'chi Deffo</t>
  </si>
  <si>
    <t>Cameroon</t>
  </si>
  <si>
    <t>BCG, polio, DTP and VAR</t>
  </si>
  <si>
    <t>818</t>
  </si>
  <si>
    <t>Niveditha Devasenapathy</t>
  </si>
  <si>
    <t>Devasenapathy</t>
  </si>
  <si>
    <t>cross sectional, household survey</t>
  </si>
  <si>
    <t>716</t>
  </si>
  <si>
    <t>372</t>
  </si>
  <si>
    <t>353</t>
  </si>
  <si>
    <t>344</t>
  </si>
  <si>
    <t>189</t>
  </si>
  <si>
    <t>99</t>
  </si>
  <si>
    <t>177</t>
  </si>
  <si>
    <t>66</t>
  </si>
  <si>
    <t>BCG, 0–3 doses of OPV, DPT, hepatitis B vaccine and measles</t>
  </si>
  <si>
    <t>894</t>
  </si>
  <si>
    <t>2003/2004 and 2010/2011</t>
  </si>
  <si>
    <t>Satis Devkota</t>
  </si>
  <si>
    <t>Devkota</t>
  </si>
  <si>
    <t>Pooled cross-sectional series</t>
  </si>
  <si>
    <t>Nepal</t>
  </si>
  <si>
    <t>three DPT vaccines, three polio vaccines, three Hepatitis B vaccines, a BCG vaccine and a measles</t>
  </si>
  <si>
    <t>802</t>
  </si>
  <si>
    <t>2015</t>
  </si>
  <si>
    <t>Thaddaeus Egondi</t>
  </si>
  <si>
    <t>Egondi</t>
  </si>
  <si>
    <t>Cross-Sectional Slum Survey of 2012</t>
  </si>
  <si>
    <t>Kenya</t>
  </si>
  <si>
    <t>BCG, measles, Pentavalent 3 doses and OPV 3 doses</t>
  </si>
  <si>
    <t>102</t>
  </si>
  <si>
    <t>2013-2017</t>
  </si>
  <si>
    <t>Setegn Muche Fenta</t>
  </si>
  <si>
    <t>Muche Fenta</t>
  </si>
  <si>
    <t>Senega, Ethiopia, Malawi, Rwanda, Tanzania, Zambia, Namibia, Ghana, Congo</t>
  </si>
  <si>
    <t>one dose of Bacille Calmette-Guerin (BCG), three doses of DPT and three doses of polio, and one dose of measles</t>
  </si>
  <si>
    <t>1173</t>
  </si>
  <si>
    <t>2014-2017</t>
  </si>
  <si>
    <t>Yaqing Gao</t>
  </si>
  <si>
    <t>Gao</t>
  </si>
  <si>
    <t>Bangladesh, India, Indonesia, Myanmar, Nepal,Thailand</t>
  </si>
  <si>
    <t>MCV1</t>
  </si>
  <si>
    <t>859</t>
  </si>
  <si>
    <t>Peter Austin Morton Ntenda</t>
  </si>
  <si>
    <t>Ntenda</t>
  </si>
  <si>
    <t>secondary data analysis</t>
  </si>
  <si>
    <t>685.457</t>
  </si>
  <si>
    <t>351.543</t>
  </si>
  <si>
    <t>392</t>
  </si>
  <si>
    <t>one dose of BCG, three doses of DPT-HepB-Hib, at least three doses of OPV3, and one dose of MCV1</t>
  </si>
  <si>
    <t>575</t>
  </si>
  <si>
    <t>952</t>
  </si>
  <si>
    <t>2000</t>
  </si>
  <si>
    <t>Gebretsadik Shibre</t>
  </si>
  <si>
    <t>Shibre</t>
  </si>
  <si>
    <t>2,144</t>
  </si>
  <si>
    <t>2005</t>
  </si>
  <si>
    <t>897</t>
  </si>
  <si>
    <t xml:space="preserve">2016 (?) </t>
  </si>
  <si>
    <t>BS Uzochukwu</t>
  </si>
  <si>
    <t>Uzochukwu</t>
  </si>
  <si>
    <t xml:space="preserve">Cross-sectional with cluster sampling design </t>
  </si>
  <si>
    <t xml:space="preserve">Nigeria </t>
  </si>
  <si>
    <t>1374</t>
  </si>
  <si>
    <t>various</t>
  </si>
  <si>
    <t>John Grundy</t>
  </si>
  <si>
    <t>Grundy</t>
  </si>
  <si>
    <t>data not really in this format/ anything to extract</t>
  </si>
  <si>
    <t>791</t>
  </si>
  <si>
    <t>Helleringer</t>
  </si>
  <si>
    <t>polio</t>
  </si>
  <si>
    <t>860</t>
  </si>
  <si>
    <t>Hu</t>
  </si>
  <si>
    <t>2,235</t>
  </si>
  <si>
    <t>537</t>
  </si>
  <si>
    <t>China</t>
  </si>
  <si>
    <t>1116</t>
  </si>
  <si>
    <t>1119</t>
  </si>
  <si>
    <t>276</t>
  </si>
  <si>
    <t>1183</t>
  </si>
  <si>
    <t>1052</t>
  </si>
  <si>
    <t>780</t>
  </si>
  <si>
    <t>101</t>
  </si>
  <si>
    <t>1328</t>
  </si>
  <si>
    <t>full primary vaccination</t>
  </si>
  <si>
    <t>56</t>
  </si>
  <si>
    <t>331</t>
  </si>
  <si>
    <t>340</t>
  </si>
  <si>
    <t>316</t>
  </si>
  <si>
    <t>246</t>
  </si>
  <si>
    <t>191</t>
  </si>
  <si>
    <t>19</t>
  </si>
  <si>
    <t>371</t>
  </si>
  <si>
    <t>1452</t>
  </si>
  <si>
    <t>1993:2007</t>
  </si>
  <si>
    <t>Khan</t>
  </si>
  <si>
    <t xml:space="preserve">data presented as % coverage over time </t>
  </si>
  <si>
    <t>486</t>
  </si>
  <si>
    <t>Khowaja</t>
  </si>
  <si>
    <t>focus is on coverage not on number vaccinated by factor</t>
  </si>
  <si>
    <t>1266</t>
  </si>
  <si>
    <t>2007, 2009</t>
  </si>
  <si>
    <t>Kasuma</t>
  </si>
  <si>
    <t>data on impact of payments for vaccine coverage rather than number vaxed</t>
  </si>
  <si>
    <t>801</t>
  </si>
  <si>
    <t xml:space="preserve">Olalekan A. Uthman </t>
  </si>
  <si>
    <t xml:space="preserve">Uthman </t>
  </si>
  <si>
    <t>fully &amp; partly vaccinated vs not vaccinated</t>
  </si>
  <si>
    <t>831</t>
  </si>
  <si>
    <t>2009</t>
  </si>
  <si>
    <t>2000, 2005</t>
  </si>
  <si>
    <t>Hong</t>
  </si>
  <si>
    <t>partly vaccinated vs fully vaccinatied</t>
  </si>
  <si>
    <t>Cambodia</t>
  </si>
  <si>
    <t>DTP</t>
  </si>
  <si>
    <t xml:space="preserve">data presented as % dropout of DPT3 </t>
  </si>
  <si>
    <t>1074</t>
  </si>
  <si>
    <t xml:space="preserve">Anne Geweniger </t>
  </si>
  <si>
    <t>Geweniger</t>
  </si>
  <si>
    <t>Secondary data analysis</t>
  </si>
  <si>
    <t xml:space="preserve">Full vaccination vs partial or none </t>
  </si>
  <si>
    <t xml:space="preserve">Ethiopia </t>
  </si>
  <si>
    <t>1154</t>
  </si>
  <si>
    <t xml:space="preserve">Joseph K. Noel </t>
  </si>
  <si>
    <t xml:space="preserve">Noel </t>
  </si>
  <si>
    <t>1347</t>
  </si>
  <si>
    <t>1990 - 2006</t>
  </si>
  <si>
    <t>Kumar</t>
  </si>
  <si>
    <t>1061</t>
  </si>
  <si>
    <t>full vs not full</t>
  </si>
  <si>
    <t>378</t>
  </si>
  <si>
    <t>380</t>
  </si>
  <si>
    <t>44</t>
  </si>
  <si>
    <t>395</t>
  </si>
  <si>
    <t>25</t>
  </si>
  <si>
    <t>363</t>
  </si>
  <si>
    <t>203</t>
  </si>
  <si>
    <t>228</t>
  </si>
  <si>
    <t>27</t>
  </si>
  <si>
    <t>126</t>
  </si>
  <si>
    <t>632</t>
  </si>
  <si>
    <t>full set</t>
  </si>
  <si>
    <t>565</t>
  </si>
  <si>
    <t>2005, 2006, 2015, 2016</t>
  </si>
  <si>
    <t>Wahl</t>
  </si>
  <si>
    <t>DTP, polio, BCG, measles</t>
  </si>
  <si>
    <t>only present % not numbers</t>
  </si>
  <si>
    <t>820</t>
  </si>
  <si>
    <t>Yu</t>
  </si>
  <si>
    <t>extractor</t>
  </si>
  <si>
    <t>role of equity on the impact of vaccination in LMICs</t>
  </si>
  <si>
    <t>how vaccine access varies geographically</t>
  </si>
  <si>
    <t>how vaccine access varies demographically</t>
  </si>
  <si>
    <t>how vaccine access varies socioeconomically.</t>
  </si>
  <si>
    <t>heterogeneity in vaccination access in LMICs</t>
  </si>
  <si>
    <t>strengths</t>
  </si>
  <si>
    <t>limitations</t>
  </si>
  <si>
    <t>Huda</t>
  </si>
  <si>
    <t>Maternal eduction, socio-economic status and avalibilty of care play a role in vaccine coverage in Malawi</t>
  </si>
  <si>
    <t xml:space="preserve">the highest ranked region was Nsanje, with coverage of 74%. Seven regions had coverage over 50%. The four regions with the lowest ranking had less than 10%vaccine coverage. Although there is no clear pattern to where the regions with high and low vaccine coverage are situated, many of the districts in the Northern Region are among those with low vaccination rates. The population in differen areas is more or less inclined to utilize health care facilities. Health care could be locally available, but people may well differ in their conceptions and knowledge about the possible benefits of the health services. Second, it may simply reflect lack of available health care resources. Lack of qualified health personnel and substandard quality of health care are common in many east African countries. </t>
  </si>
  <si>
    <t>There was no difference between gender and vaccine access and maternal marital status</t>
  </si>
  <si>
    <t>mothers who could not read and write a simple sentence had a significantly lower probability to fully vaccinate their child. Children in households with a higher annual income (those in the 3rd and 4th quintiles) had a significantly higher likelihood to be fully vaccinated as compared to those children in the lowest quintile group. Similarly, households with unsafe water source and without toilet facilities were significant predictors for not being fully vaccinated</t>
  </si>
  <si>
    <t>coverage was higher for mothers that used more specialized health care facilities during birth, and for mothers that had qualified health personnel present during birth</t>
  </si>
  <si>
    <t>Using a model for individual and regional data explains the variation of vaccine coverage and estimates  both fixed and random effects at the individual-level and regional-level.</t>
  </si>
  <si>
    <t>Response was based both on information from vaccination cards (88%) and/or from mother/guardians recollection (12%). It is specified whether a vaccination card is shown, but no information exists on when the vaccination was given. This makes it impossible to decide whether the child got the vaccination at the recommended age. Without vaccination cards, recall bias might be an issue. Also outcome variables are dicotomised as it only asseses full vaccination or not fully vaccinated. The use of secondary data means that reserchers have no way of fully authenticating the data used and the data used was not inteneded for this use. Alos, the data presented in table 1 and 2 are unclear and it is hard to extract quantitative data from</t>
  </si>
  <si>
    <t>Data is unclear so hard to extract information</t>
  </si>
  <si>
    <t xml:space="preserve">The data depicts that mothers in the youngest age group reported least coverage of childhood immunization in the two wealth classes and the coverage was more pronounced among the children of Christian mothers than their Muslim counterparts. About 25.6% of Christians in the poor wealth class had fully immunized their children compared with only 3.8% among the Muslims. Similar pattern was observed for the rich class but with much higher prevalence (78.0% and 28.2% among the children of Christians and Muslim respectively). While only 3.6% of children of women with no formal education among the poor class had received complete immunization, 18.5% was reported among the rich class. Among mothers with at least secondary education, 20.8% of the children of the poor and 51.2% of the rich had complete immunization. However, in the two classes, the data showed that an increase in level of education was associated with increasing childhood immunization level. </t>
  </si>
  <si>
    <t>The data show that across all the immunization vaccines received by the children, the prevalence was consistently higher among the rich women than the poor. While 38.6% of the children of the rich received complete immunization, only 5.0% of the poor did. About 64.2% and 49.6% children of the rich women received BCG and DPT 3 compared with 15.9% and 8.7% observed among the children of the poor respectively. Also, 57.9% vs 17.8% and 61.2% vs 52.1% of the children of mothers who belong to rich and poor wealth category received oral polio and polio 3 respectively. Approximately, 56% of the children of the rich women had been immunized against measles whereas only 17.1% of the poor women received the vaccine. Complete DPT was least taken by the children across the two wealth categories, while oral polio (17.8%) was mostly taken by the children of the poor, BCG (64.2%) was mostly received by the children of the rich.</t>
  </si>
  <si>
    <t xml:space="preserve">age, religion,wealth was the greatest predictor of vaccine coverage. Media access, working status, husband’s education, prenatal attendants and delivery place contributed to this too </t>
  </si>
  <si>
    <t>The survey data used was large and nationally representative. It also allows sub-regional analysis of the data across all spectrum of health and demographic research.</t>
  </si>
  <si>
    <t>Information on immunization coverage was collected during the survey in two ways–visual verification of vaccination cards or by verbal reporting. For those who could provide their cards, the research assistants entered the vaccination dates into the questionnaires. However, those without a vaccine card were asked to recall when their child was vaccinated. This introduces recall bias. The study splits the participants into poor and rich, however, doesn't define those terms. The classification was dichotomized as 1 (if the child had completed the needed immunization) and 0 (if otherwise).  The study was conducted as a secondary analysis from a national data set, the authors of this research had no way of ensuring or verifying the authenticity and rigor with ensuring the quality of the data during its collection. Secondly, the study results were generated from a DHS survey which does not collect information specific to income and expenditure. Income and expenditure specific questions are indicators used to capture wealth index more appropriately. Instead, asset based wealth profiles that are generated from this study served as a proxy for determining and classifying the households into wealth and non-wealthy households respectively, which might have been subject to a minimal level of bias.</t>
  </si>
  <si>
    <t xml:space="preserve"> </t>
  </si>
  <si>
    <t xml:space="preserve">Anna-Maria </t>
  </si>
  <si>
    <t>Measles vaccination coverage in rural regions of Indonesia appears weakly associated with place of residence after controlling for sex of the child, maternal age, maternal age squared, maternal and paternal education, household wealth and the presence of a skilled birth attendant.</t>
  </si>
  <si>
    <t xml:space="preserve">No differences between vaccination uptake and sex of child </t>
  </si>
  <si>
    <t>Household wealth and maternal/patnernal education found to be strongly correlated with measles vaccination uptake</t>
  </si>
  <si>
    <t xml:space="preserve">Access to a skilled birth attendant strongly associated with vaccination uptake </t>
  </si>
  <si>
    <t xml:space="preserve">Used binomial logistic regression to control for confouding variables; standardized household wealth var to international context </t>
  </si>
  <si>
    <t xml:space="preserve">recall bias in recording measles vaccine; used skilled birth attendant as a proxy to healthcare access; rural-urban differences potentially due to unmeasured factors, such as distance to health facility </t>
  </si>
  <si>
    <t xml:space="preserve">Putri Herliana </t>
  </si>
  <si>
    <t>Socioeconomic factors were strongly associated with the likelihood of being unimmunised in Indonesia. Unimmunised children were geographically clustered and lived among the most deprived population</t>
  </si>
  <si>
    <t>Immunisation status lower in rural areas</t>
  </si>
  <si>
    <t>Lower among those with higher birth order and greater family size</t>
  </si>
  <si>
    <t>Increased odds of being underimmunised among mother's with no education and with the poorest household wealth quintiles. Also higher among children with no health insurance and those without antenatal or postnatal care</t>
  </si>
  <si>
    <t xml:space="preserve">home birth associated with lower immunisation </t>
  </si>
  <si>
    <t xml:space="preserve">large sample size, multilevel modeling to look at hierarchical str of data </t>
  </si>
  <si>
    <t>relied on a precollected dataset, two-level rather than three-level model; hard to infer any sort of causlity given this is a cross-sectional study; potential bias in child's immunisation status; the way immunisation status was classified</t>
  </si>
  <si>
    <t xml:space="preserve">immunisation classified as "fully immunised" and underimmunised, underimmunised meaning they did not recieve the full schedule of vaccines recommended by 12 mo. </t>
  </si>
  <si>
    <t>maternal and paternal education is factor in vaccine inequity</t>
  </si>
  <si>
    <t>Data of full immunization coverage in 2011 was 25% in Ethiopia making it among the lowest in similar countries in Sub-Saharan Africa</t>
  </si>
  <si>
    <t xml:space="preserve">In 2000 utilization of vaccines by poorer households was very low which suggests widening inequality, but over timr that inequality had narrowed. For measles vaccination, theres a decreasing inequality. Meaning that the was less wealth-based inequality in use of services. </t>
  </si>
  <si>
    <t>Vaccine coverage has improved over time</t>
  </si>
  <si>
    <t xml:space="preserve">Used a large sample size when assessing inequity and used data from four different DHS to assses this overtime </t>
  </si>
  <si>
    <t>One majour limitation is the study does not accurately report particpants size. It gives an estimate and as a result qualitative data cannot be accurately extracted. Data on child vaccinations are collected as part of the women’s questionnaire, they are only available for children whose biological mother is alive and in the household. This does not take into account children whose mothers died giving birth or shortly after. In the analysis, there is a significantly worse outcomes for children whose biological mother is not alive or not in the household, suggesting that immunization rates are overestimated. These biases would be worse for subgroups with higher rates of maternal mortality or (in the case of immunizations) fostering; if the biases are large, they may skew the inequality analysis.</t>
  </si>
  <si>
    <t>Countries with high proportion of fully immunised children such as Burundi benefit consistently from central government’s commitment and funding from external bodies such as the GAVI Alliance and the Measles and Rubella Initiative</t>
  </si>
  <si>
    <t xml:space="preserve">52.8% of children in urban settings were fully immunised while nearly 6 out of 10 children were not fully immunised in rural locations (59.3%). Nearly half of the children of women who reported that distance to health facility was not a problem or a big problem were fully immunised (49.1%). </t>
  </si>
  <si>
    <t xml:space="preserve">No significance between the two genders.  Full immunisation was prevalent among children of first birth order (49.2%) and lowest among those having sixth or higher birth order (37.1%). A significant proportion of children born to women aged 20–24 were fully immunised (45.8%) </t>
  </si>
  <si>
    <t>59.8% of children born to women with higher education were fully vaccinated . As regard wealth quintile, 59.3% of children that belonged to the richest household were fully immunised while 46.7% of children whose mothers were working were fully immunised.</t>
  </si>
  <si>
    <t>The study revealed variation in full immunisation in favour of urban children. Most children of higher birth order were in rural locations. No child was fully immunised in Zimbabwe and this may be aligned with the immunisation funding gap in the country. The over-reliance on donor partners needs to be reconsidered in order to ensure that most children, if not all, are fully immunised. Further, a number of contexual factors may also account for this finding from Zimbabwe. For instance, the freezing of posts within the health sector of Zimbabwe has adversely affected management of Expanded Programme on Immunisation (EPI).19 Primary Care Nurses who operate the health centres in rural locations are inadequate, possess limited skills and knowledge in EPI, and receive little payments which do not motivate them enough. Besides, geographical access to health centres is a challenge to some women as some of them walk 30km to the nearest health facility. Intermittent shortage of essential medicines has also been reported as well as hesitancy and refusal by women. In Namibia, for instance, where most children were fully immunised (79.9%), evidence indicates that even mothers in rural locations are knowleageable about the implications of missed immunisation on their children and are willing to access vaccines for their children amidst transportation cost and other barriers.  The study revealed that factors contributing to this gap were maternal factors such as age, wealth quintile, occupation, distance to health facility and health insurance subscription. Birth order, however, was a child factor that made significant contribution towards the variation in full immunisation. The observed variation is not unexpected in light of the high concentration of health facilites and health personnel in urban locations across SSA. For instance, in the case of Sierra Leone, over 70% of surgeons are concetrated in the capital</t>
  </si>
  <si>
    <t>The study looked at residential status, that is, rural or urban area and vaccine coverage.Based on research they selected and controlled for nine covariates grouped into child factors: sex of child, and birth order as well as maternal factors: maternal age, education, wealth quintile, occupation, sex of household head, health insurance subscription status and distance to health facility. The study also uses DHS data from 23 countries in SSA</t>
  </si>
  <si>
    <t>the survey is crosssectional in nature and as such causal inference cannot be made. Also, the sample size is generally not large for some of the countries and may allow for a wider CI for the prevalence of full immunisation.</t>
  </si>
  <si>
    <t>A higher proportion of urban non-migrant children had received BCG (58.6%) and OPV 1 (62.3%). Most of the rural non-migrant children had received BCG (73.1%), DPT 1 (62.8%), DPT 2 (54.1%), OPV 1 (77.7%), OPV 2 (68.0%) and Measles (53.6%) vaccines. With the exception of OPV 1, most of the rural-urban migrant children had not received the rest of the vaccines in the programme. Most children had not been fully immunized, as only 8.5% of the rural-urban migrant children had been fully immunized. Rural non-migrant (24.3%) children had the highest levels of full immunization amongst children from the three migrant groups. Urban non-migrant (15.2%) had slightly higher levels of full immunization than children of rural-urban migrants.</t>
  </si>
  <si>
    <t>Children of urban non-migrant mothers had 67% higher likelihood (OR = 1.67, 95% CI = 1.20 - 2.32) of full immunization compared to children of rural-urban migrant mothers. This indicates that mothers’ migration significantly influenced the likelihood of their child receiving full immunization.the likelihood of full immunization was significantly lower for children of 5+ birth order after medium birth interval 24 - 47 months (OR = 0.64, 95% CI 0.41 - 0.97) and for children whose mothers who gave birth to their first child at 18 years or less (OR = 0.74, 95% CI 0.56 - 0.99). In contrast, the likelihood of full immunization was significantly higher for children of mothers 34 years or older (OR = 1.54, 95% CI 1.03 - 2.30).</t>
  </si>
  <si>
    <t>children of mothers without employment (OR = 0.57, 95% CI = 0.34 - 0.94), clerical, sales, services, skilled manual employees (OR = 0.57, 95% CI = 0.35 - 0.93) had higher likelihood of full immunization compared to children of professional, technical, management workers, respectively. Children of mothers in the poorest (OR = 0.45, 95% CI = 0.27 - 0.77), poorer (OR = 0.43, 95% CI = 0.26 - 0.70), middle (OR = 0.62, 95% CI = 0.41 - 0.95), and richer (OR = 0.54, 95% CI = 0.37 - 0.78) wealth quintiles had lower likelihood of full immunization compared to children of mothers in the richest wealth quintile.</t>
  </si>
  <si>
    <t>Children from rural areas are more likely to be vaccinated that rural-urban migrants</t>
  </si>
  <si>
    <t>First study to assess the relationship between vaccination and migration in Nigeria</t>
  </si>
  <si>
    <t>-Other factors not addressed in the present study are also likely to be important determinants of full immunization among migrant and non-migrant groups. Second, DHS surveys do not collect data on household income or expenditure, which are the indicators commonly used tomeasure wealth. The assets-based wealth index used here is only a proxy indicator for household economic status, which may not always produce results similar tothose obtained from direct measurements of income and expenditure. Third, the administrativelydefined boundaries used as a proxy for neighbourhoods in this study may non-differentially misclassify individuals into an inappropriate administrative boundary, which can generate information biases and reduce thevalidity of analyses. Fourth, other community correlateslikely to affect the likelihood of full immunization werenot included in the analysis. Some of these include variables not measured or not measurable, such as distanceto immunization centres, and quality of immunizationservices. Fifth, DHS data did not contain direct information about the social networks of the migrant groups.Hence, the extent of the mothers’ social networks in thecommunity they reside in could not be assessed</t>
  </si>
  <si>
    <t>Jaspreet</t>
  </si>
  <si>
    <t>public health primary care system promotes equity in antenatal care/tetanus immunization</t>
  </si>
  <si>
    <t>3.4 - 5.4% not immunized varied by region (not large differences)</t>
  </si>
  <si>
    <t>No significant difference between age group at pregnancy or education level</t>
  </si>
  <si>
    <t>not observed due to high coverage levels</t>
  </si>
  <si>
    <t>study shows public health primary care system promotes equity in antenatal care</t>
  </si>
  <si>
    <t>Due to high levels of coverage, socioeconomic inequalities were not observed</t>
  </si>
  <si>
    <t xml:space="preserve">maternal education, multidimensional poverty index (measures if household is poor) and the wealth index poverty revealed the largest inequalities. </t>
  </si>
  <si>
    <t>coverage in urban areas was 7 percentage points higher than in rural areas</t>
  </si>
  <si>
    <t>Children of the most educated mothers were 1.45 times more likely to have received DTP3 than children of the least educated mothers. Pooled estimates across all 45 countries revealed virtually no inequality by child sex. Nonetheless, six countries (Lesotho, India, Burkina Faso, Gambia, Côte d’Ivoire, Pakistan) had statistically significant differences in DTP3 coverage between boys and girls. maximum difference was in Lesotho with DTP3 coverage 10-percentage points higher among boys compared to girls. Found lower vaccination coverage among malnourished children in a small number of countries.</t>
  </si>
  <si>
    <t xml:space="preserve">inequalities found in relation to the wealth index - DTP3 coverage is on average 20 percentage points higher at the top vs. the bottom of the wealth distribution. </t>
  </si>
  <si>
    <t>maternal education, paternal education, multidimensional poverty index (measures if household is poor) and the wealth index revealed the largest inequalities. In most countries, they found no inequalities in vaccination coverage by child sex.</t>
  </si>
  <si>
    <t>multi-country analysis looking at multiple equity factors.  first application of the multidimensional poverty index to assess health inequalities.</t>
  </si>
  <si>
    <t>difficult to extract raw numbers, paper shows sample sizes and a relative index of inequality. the DHS wealth index has an important limitation when making cross-country comparisons as it only assesses relative socioeconomic position in any given country.</t>
  </si>
  <si>
    <t xml:space="preserve">found important wealth, education and multidimensional poverty index-related inequalities in vaccination coverage. </t>
  </si>
  <si>
    <t xml:space="preserve">found considerable heterogeneity in vaccination coverage and in inequalities across countries. DTP3 coverage ranged from 37.4% in Ethiopia to 97.1% in Rwanda with an average of 77.1% across all 45 countries. Average MCV coverage was similar. Higher national DTP3 coverage was associated with lower inequalities in coverage and explained the most variation across countries. Greater political stability, government expenditures and external resources for health also predicted lower inequalities in DTP3 coverage. </t>
  </si>
  <si>
    <t>Large land areas and higher out-of-pocket spending, linguistic fractionalization and gender inequality were associated with an increase in inequalities.</t>
  </si>
  <si>
    <t xml:space="preserve">Average wealth-related inequality was 0.20 (95% CI 0.11, 0.30) indicating that vaccination coverage is on average 20 percentage points higher among the wealthiest compared to the poorest children. </t>
  </si>
  <si>
    <t>Political stability, gender equality and smaller land areas were the most important predictors of higher and more equitable levels of vaccination coverage. Lower out-of-pocket spending, higher external resources for health and higher national coverage were also associated with lower inequalities in coverage.</t>
  </si>
  <si>
    <t>first study to investigate the country-level predictors of within-country inequalities in vaccination coverage.</t>
  </si>
  <si>
    <t>difficult to extract raw numbers, paper shows sample sizes and a slope index of inequality. study limited to Gavi-supported countries.</t>
  </si>
  <si>
    <t>Majority of fully immunized children (about 50%) belong to noneducated mothers although Parent’s education (especially mother’s education) has positive association with the vaccination uptake, which shows that parental education has strong positive effect on child health. 57% of the mothers have access to media whose child cover all prescribed doses of vaccines. Only 18% of the fully immunized children belong to working mother, which is very low as compared with children of nonworking mothers.</t>
  </si>
  <si>
    <t xml:space="preserve">The children of the communities with high percentage of hospital deliveries were more likely to be vaccinated. </t>
  </si>
  <si>
    <t>Ethnicity showed a significant relationship with child immunization status. The children belonging to the Urdu ethnicity were 31.4 likely to be completely immunized than children of other ethnic groups where Sindhi children were 21.6% likely to be fully vaccinated and Punjabi children were only 5.8% fully vaccinated</t>
  </si>
  <si>
    <t>Percentage of immunization in children who belong to the lowest wealth quintile was 10.3%, which is lowest among children of other wealth quintiles who received full immunization.</t>
  </si>
  <si>
    <t>Maternal education and socioeconomic factors were the main indicators of vaccination</t>
  </si>
  <si>
    <t>used PSU data which is nationally representative</t>
  </si>
  <si>
    <t xml:space="preserve">First, the study used PSUs as a proxy for the community, which may generate information bias. Second, some important factors which may influence the immunization uptake (eg, distance to the health facility) are not included. Third, the use of indirect measure of household’s wealth status may be criticized. </t>
  </si>
  <si>
    <t>factors such as mother’s literacy, region and location of the child, and socio-economic status explain the disparities in immunization coverage in Nigeria.</t>
  </si>
  <si>
    <t>Children from urban areas and richer geo-political zones are more likely to be fully immunized.</t>
  </si>
  <si>
    <t>mother’s literacy and SES increase the concentration of fully immunized children</t>
  </si>
  <si>
    <t>Children from richer households are more likely to be fully immunized.</t>
  </si>
  <si>
    <t>show factors that explain the disparities in immunization coverage for fully immunized, partially immunized, never immunized children</t>
  </si>
  <si>
    <t>relies on self-reported data- some mothers/caregivers may not be able to differentiate between different vaccine types. only percentages shown in paper, cannot extract raw numbers.</t>
  </si>
  <si>
    <t>Pulse PolioImmunization (PPI) campaign increased the three doses of OPV (45%) and three doses of DPT(29%) in 1999</t>
  </si>
  <si>
    <t>Muslim children were significantlyless likely to be immunized. The disparities based on religion declined for first dose of polio, but remained unchanged for three doses of polio and for non-polio EPI vaccinesMuslim children were significantlyless likely to be immunized. 9. Forward caste (FC) children had a significantly higher likelihood of being immunized than the scheduled caste(SC) or scheduled tribe (ST) children, while the otherbackward  caste  (OBC)  children  fared  somewhere between forward caste and SC/ST in both 1993 and1999. Though the caste gap for polio immunization declined modestly for both the first dose and three dosesof OPV, it remained statistically significant at least at thebivariate level.</t>
  </si>
  <si>
    <t>Children from wealthier households were more likely to be immunized both before and after the implementation of the PPI campaign. The wealth-based inequitiesdeclined moderately for first dose of polio, and three doses of OPV, but remained unchanged for non-polio EPI vaccinations at the bivariate level</t>
  </si>
  <si>
    <t>Wealth, religion, gender and cast were indicators of vaccination</t>
  </si>
  <si>
    <t>had a sample of 6337 and 6557 which was representative</t>
  </si>
  <si>
    <t>neither NFHS I nor NFHS II were explicitly designed to evaluate the PPI campaign. Second,  several programmatic approaches were adopted during PPI campaign. However, the data do not allow us to discern the specific components of PPI campaign that might have led to the observed changes. Third, as with any full coverage program, in the absence of a comparison group, it is difficult to assess the counter factual scenario. Fortunately, in this study setting, the imple-mentation of the campaign did not coincide with any major health reforms or major changes in the routinehealth system that might have confounded the effects ofthe PPI campaig</t>
  </si>
  <si>
    <t xml:space="preserve"> the  impact  of  polio  NIDs  on  non-polio EPI  coverage  has  been  mixed.  Additional  efforts through  NIDs  were  not  adequate  in  some  countriesin  sub-Saharan  Africa  to  overcome  other  macro-level barriers—political, economic, health systems—resulting  in  limited  success  in  improving  the  EPI.</t>
  </si>
  <si>
    <t xml:space="preserve">Urban children were consistently more likely  to  be immunized  than  rural  children  in  the  pre EPI intervention survey,  though  the  odds ratio was not significant in some   countries.   </t>
  </si>
  <si>
    <t>The  children  of  literate  mothers  have  higher  likelihood  of getting immunized compared to children of illiterate mothers. Only  for  the  six  countries  where  significant gender differentials were observed in at least one ofthe  surveys.  There was an increased  likelihood  of  boys  being  immunized compared to girls in the  post-intervention survey  than in  the pre-intervention  survey,  and  vice-versa.</t>
  </si>
  <si>
    <t>There was a higher likelihood of the richest children getting immunized compared to the poorest children in the post-compared to in the pre-intervention survey, resulting in a widening of wealth-based differentials,and vice-versa.</t>
  </si>
  <si>
    <t>wealth, gender, urban/rural living and  motheres litracy were indicators of vaccination</t>
  </si>
  <si>
    <t>the study looked at national and characteristic data and their effect on vaccination</t>
  </si>
  <si>
    <t>The pre- and post-intervention DHS surveys were conducted at different points of time before and after the implementation of the polio eradication initiativein different countries. This resulted effectively in investigating different numbers of years of NID implementation. However, this provided us an opportunity to investigate the impact of number of years of NIDs   on the EPI.Second, several programmatic approaches were  adopted  during  the  polio  eradication  initiative. Unfortunately, the available data do not allow us to discern the specific components of the polio eradication initiative that might have led to the observed changes.Third,  in  most  of  the  countries,  polio  immunizationinitiatives are continuing, hence the study results do not reflect the situation at the end of the initiative.</t>
  </si>
  <si>
    <t xml:space="preserve">The absence of radio or TV was strongly associated with an increase in the likelihood of being unvaccinated </t>
  </si>
  <si>
    <t>predictors that were frequentlyand strongly associated with being unvaccinated were limited caregivers’ education, limited care givers’ partners’ education, poor TT vaccination status of caregiver,</t>
  </si>
  <si>
    <t>wealth index was signiﬁcantly associated with being unvaccinated in 58 surveys, 68% of those for which this variable was reported. The poorest household were less likely to be vaccinated</t>
  </si>
  <si>
    <t>Wealth, TT vaccination of care giver, care giver education indicated vaccination rate</t>
  </si>
  <si>
    <t>Large sample, highly representative</t>
  </si>
  <si>
    <t>First, for somechildren, the vaccination status was as certained by care-giver’s recall. A bias may be introduced overall if recall signiﬁcantly differs between the different predictor groups.Furthermore, the inclusion of children who received vaccines beyond the correct vaccine schedule will have probably reduced the proportion of unvaccinated children.Therefore, our ﬁndings should be seen as a best case scenario. Secondly, data for all potential predictors were not available in all surveys. For example, the predictor‘caregiver’s decision when child is ill’ appeared in only 30 surveys (MEASURE-DHS). Thirdly, DHS and MICS, in their different waves, were designed in slightly different ways. Although data were harmonised prior to the analyses, some inconsistencies may remain undetected. Forth,not all surveys were recent and ﬁndings may no longer be relevant in some rapidly changing countries. Finally, many potential predictors of a child receiving no vaccination arelikely to be missed by multiple indicator surveys.</t>
  </si>
  <si>
    <t>The number of antenatal visits, an oft-used used proxy for access to care, was significantly associated withfull vaccination; those without any visits had substantially lower full vaccination (71.6%) compared to those with four or more visits(88.5%) (95% CI 0.275–0.93). Women with more autonomy in healthcare decisions were more likely to have children who werefully vaccinated (86.1%) than those without autonomy (78.8%)</t>
  </si>
  <si>
    <t>Urban to rural devide was not found to be significant</t>
  </si>
  <si>
    <t>other’s level of education, place of birth, number of people in the household, and number o fchildren in the home aged less than 5 years were all found to be non-significant factors in determining whether or not a child had received full vaccination</t>
  </si>
  <si>
    <t>Those falling in the poorest wealth quintile were more likely not to be fully vaccinated (73.0%) than those in the richest wealth quintile (91.1%)</t>
  </si>
  <si>
    <t>wealth, antinatal visits and mothers autonomy over health decisions were a determinant of vaccination</t>
  </si>
  <si>
    <t>the robust database from the DHS is a strength and ensured a sample representative of the entire country. The data were obtained from previously validated questionnaires</t>
  </si>
  <si>
    <t>Some information is based on parental recall,and individuals of different demographic groups may remember information about their child’s vaccination status differently</t>
  </si>
  <si>
    <t>Some of the children (n = 17, 6.03%) were either born or have lived in rural/riverine areas of the Amazon before.Living in such areas was significantly associated with incomplete vaccination, while living in urban areas was a protective factor. The average time of residency in the urban area of Assis Brasil was 2.78 years (median = 2.79, range = 0.02 to 4.99), and each year of residence in the urban area provided an additional chance of 29% of completing the vaccine calendar for the first year of life (aOR = 0.71, p = 0.010)</t>
  </si>
  <si>
    <t>About 53.73% of the mothers/caregivers had less than 8 years of education. The odds of not completing the vaccine scheme increased significantly in those mothers with less than 8 years of schooling, when compared with those with more education (aOR = 2.60, p = 0.010), even when adjusting for possession of the household.</t>
  </si>
  <si>
    <t>Not owning a house, a very unfavorable socioeconomic condition, was a strong predictor of incomplete vaccination in adjusted analysis (aOR = 2.12, p = 0.033).</t>
  </si>
  <si>
    <t>The main factors associated with not completing the vaccination basic schedule for the first 12 months of life were maternal education, possession of the household, and time of residence outside the urban area</t>
  </si>
  <si>
    <t>This study collected information directly from the vaccine card, therefore eliminating recall bias that exists using only parent’s report</t>
  </si>
  <si>
    <t>The first one is that incomplete vaccination may have been underestimated, because children not having an official card (which probably reflects less parental concern about health), were excluded from the analysis. The second limitation is that most of the excluded children were of indigenous origin and therefore the power of the study in detecting association between ethnicity and lack of immunization was reduced. The third limitation is that the study was not directed to
evaluate factors associated with delayed vaccination, which could have detect other associations with vaccine compliance reported in the literature</t>
  </si>
  <si>
    <t xml:space="preserve">Urban children in Bangladesh are more likely to complete the immunization schedule successfully than rural children. The coverage of urban children aged 12- 23 months is 70% compared to 59% in the rural area. However, the situation in urban slums is worse. The 2001 coverage evaluation surveys show that the coverage in Dhaka slums is 80% of overall city coverage. Proximity to health facilities is also closely related to immunization coverage. Those living within far proximity from a clinic are less likely to be immunised </t>
  </si>
  <si>
    <t>Children whose mothers had attended secondary school or higher had nearly 40% higher coverage rates than those whose mothers had not attended. The coverage rate for various ethnic minorities within CHT is examined, significant ethnic differences emerge. Rate for the Bangalees who settled there from the plains was the highest but still short of the national average. The range in coverage for the ethnic minorities varied from a low of 9% for the Mrus to 18% for the Tripura</t>
  </si>
  <si>
    <t xml:space="preserve">The occupation of the major breadwinners of the households (in most cases fathers) also played a significant role in the immunization of their children. Children whose fathers had salaried jobs were two-and- a-half times more likely to be immunized than those whose fathers were day-labourers (considered a low-status occupation). A proxy indicator often used for household economic status is the 'self rated food security status'. Through this, households are aske to rate their perceived status as one of three (or four)pre-coded groups: Surplus, Balance, or Deficit. the children who belonged to 'surplus' households had a nearly 50% higher immunization coverage than those who belonged to chronically 'food deficit' households. </t>
  </si>
  <si>
    <t>Income, ethnicity, maternal eduction, urban/rural living and proximity from clinic are linked to vaccination in Bangladesh</t>
  </si>
  <si>
    <t>large sample size makes the data representative</t>
  </si>
  <si>
    <t xml:space="preserve">other factors that could have contributed to vaccine inequity were not considered </t>
  </si>
  <si>
    <t>those living near the capital had greater coverage than those living in the south, north, or west sides of the country, with those living in the southern regions showing coverage that was persistently below 50%.</t>
  </si>
  <si>
    <t>Mother’s education was associated with higher vaccination rates for all four vaccines. Similarly, higher father’s educational attainment was associated with an increase in vaccination among children. However, lacking knowledge about fathers’ educational attainment was associated with increased vaccination for DPT and polio, compared to having a father who lacked primary-level education. Sex stratification revealed no differences in estimated cover-age but did suggest that the influence of father’s education was marginally larger among male children: for example, father’s secondary education was associated with DPT vaccination among boys (B = 0.59, p = 0.003) but not girls (p = 0.409), though differences were not significant (p = 0.148).</t>
  </si>
  <si>
    <t>there was a significant associations between socio eccomic status and vaccination for all four diseases. Living in the wealthiest households was associated with a four-fold increase in the odds of vaccination. Population-averaged estimates contrast the expected probability of vaccination in households in the bottom and top 20th percentiles of wealth, with those whose mothers had no primary schooling as compared to those with at least primary schooling</t>
  </si>
  <si>
    <t>looked at how maternal education, geography and SES affected vaccination in Madagascar</t>
  </si>
  <si>
    <t>this is the first study to investigate the role of socioeconomic inequalities in childhood vaccination in Madagascar. MLLM accounts for district, cluster-level, and householdshared variability, and thus produces a less biased estimate of socio-economic inequalities. However, the reasons for shared variability are unobserved. News reports suggest that lack in infrastructure,such as roads, electricity, kerosene, or gasoline, lack in staff to provide vaccines, and limited supply of vaccinations all contributeto reduced immunization coverage in many parts of Madagascar</t>
  </si>
  <si>
    <t>Missing data is problematic in observational studies; multi-levelmodels account for missing data as long as observation is not associated with vaccination. If this assumption does not hold, analysesmay be conservative: unvaccinated children who are ill or die are both more likely to be from poorer households in poorer areas and families may have proactively sought vaccination for remaining children prior to data collection, as sensitivity analyses suggest.Data were collected in 2008–2009, immediately before the Malagasy government was overthrown and thus do not reflect effects due to the disruption in aid and deterioration in economic wellbeing. Inequalities may have shifted in the interim.</t>
  </si>
  <si>
    <t>Overall, in the GAVI supported areas, the HepB3/DTP3 ratio increased from 57% in 2002 to 94% in 2009; a 37% increase in seven years; with the most dramatic increase between 2002 and 2005.The TBD/DTP1 ratio increased from 64% in 2004 to 88% in 2009; a 25% increase in five years. From 2002 to 2009, following GAVI support to the hepatitisB vaccination programme, the national coverage of three dose ofhepatitis B vaccine increased dramatically, from 71% to 93% as persurvey data. Overall, the 2002 coverage gap that affected Western and Central provinces was closed in 2009, with West/east coverage ratio that increased from 0.53 to 0.98 and a Center/East coverageratio that increased from 0.74 to 1.0. Several factors may explainthis improvement. First, GAVI provided the hepatitis B vaccine and AD syringes to Western provinces and national poverty countiesin the Central region, lifting the cost barrier to infant vaccination.The evolution of the estimated ratios of three dose of hepatitis Bvaccine expressed in dose administered/DTP3 targeted indicated that in GAVI-supported areas, the project was effective at integrating hepatitis B vaccine in routine EPI. Second, government of China support of new policy was a major co-factor. In 2002, theHepB3/Targeted DPT3 ratio was 0.72 when the vaccine was free but with user-fees; by 2005, it had increased to 0.91 when services fees were abolished. Third, the government of China trained health care providers to increase their awareness. Fourth, social mobilizationand supervision in 2002–2009 improved awareness of parents, whosought vaccination more actively. Finally, the government of China allocated funds to each province to improve universal vaccination among infants</t>
  </si>
  <si>
    <t>among 22 GAVI project provinces, 16 provinces had reached the GAVI China target in all counties and five additional provinces had reached it in 85% of counties</t>
  </si>
  <si>
    <t>Reported coverage and estimated coverage showed less progress in terms of the 5th to 1st quintile coverage ratio from 2002 to 2009, from 0.95 to 1, and from 0.85 to 0.97, respectively (The baseline 2002 values were alreadyhigher). Although the ratio was higher between 2nd and 4th quin-tile than ratio between 5th and 1st in 2002, all ratios reached close to 1 in 2009.From 2002 to 2009, the surveyed TBD coverage increased from 60% to 91% overall. In the 1st quintile, it increased from 76% to 97% while in the 5th quintile, it increased from 27% to 85%. In China, between 1992 and 2009, the GDP per capita increased from 2311(USD 419) to 25,575 RMB (USD 3744) , (a 8.94 times increase, 4.6 times if corrected for the value of the currency). In the same time interval, surveyed TBD coverage increasedfrom 22% to 91% (4.1 times) while surveyed three dose of hepatitis B vaccine coverage increased from 30% to 96% (3.2 times).Thus, increasing coverage, follows the same trend as GDP. From2004 to 2009, the Western/eastern three dose of hepatitis B vaccine coverage ratios improved from 0.72 to 0.98 while the Rural to Urban coverage ratio improved from 0.91 to 1.0</t>
  </si>
  <si>
    <t>explains factors associated with heb b coverage in china</t>
  </si>
  <si>
    <t xml:space="preserve"> the reported coverage is based up on a list of registered children that may not represent the real target population. For example, migrant children and children born out of plan may not be registered on the target lists. This could underestimate the denominator. Second, local CDCs may over estimate their performance while reporting coverage data. This could over estimate the numerator. Third, grass root level may make mistakes when handling and reporting data through the reporting system. This could under or over-estimate the reported coverage.As a result, the reported coverage is consistently higher than surveyed coverage and tends to over-estimate performance. Morespecifically, this misrepresentation may hide inequalities</t>
  </si>
  <si>
    <t>The most frequent vaccines for children with only one vaccine were polio in low and lower-middle, and BCG in upper-middle-income countries. MCV was the least frequent vaccine in all groups of countries, showing that children who receive MCV tend to have also received the three remaining vaccines. Polio was the first vaccine to reach poor children, and BCG the first to reach those from wealthy families</t>
  </si>
  <si>
    <t>Zero-dose children were more frequently found in rural than in urban areas</t>
  </si>
  <si>
    <t>Boys and girls were equally likely to belong to the zero-dose category.</t>
  </si>
  <si>
    <t>Zero-dose prevalence ranged from 5.2% in upper-middle income countries to 11.1% in low-income countries, with a total pooled prevalence of 7.7% in all countries studied. Zero dose children were usually from poorer households. Children who receive BCG are quite likely to continue to receive DPT1, with a drop-out rate of 4%. However, drop out between DPT1 to MCV is 16% on average. There are large inequalities in drop-out rates, with drop-out being twice as high for children from poorest households, with a DPT1 to MCV drop-out rateof 18% compared to 9% in wealthier households.</t>
  </si>
  <si>
    <t>Country and household wealth, type of vaccine and geography effect vaccination coverage</t>
  </si>
  <si>
    <t>The strengths of the analyses include the use of data from 92 countries, and novel ways of examining the immunisation cascade and co-coverage</t>
  </si>
  <si>
    <t>First, the analyses covered the majority of low- and lower-middle income countries, but only half of upper-middle income countries,as in these settings, surveys such as DHS or MICS are seldom conducted. Second, although we used the most recent survey from each country, the period covered ranges from 2010 to present, with a median year of 2015, therefore our results may not represent the current situation on vaccination in a given country. The analysis also does not account for possible declines in immunisation ratesdue to COVID-19 related disruptions. Per early assessments, disruptions to routine immunisation have been widespread and could result in large declines in immunisation coverage as well as further exacerbate inequalities. Thirdly, although doses received during a campaign were computed, it was not possible to separate these from doses received during routine use of health services.Thus, it was not possible to investigate, for example, whether the polio doses reported for children with fewer vaccines were administered as part of campaigns. In agreement with standard international practice, information on immunisation was based on mother’s recall when a vaccination card was not available, a potential source of recall bias. Also, in agreement with recommendations,  we  treated  children  with  missing  information  on vaccination as not immunized</t>
  </si>
  <si>
    <t xml:space="preserve"> between 1991 and 2011, the possession of the child’s vaccination card which shows the immunization schedule and the date of the next appointment increases by more than 7 times the chances of the child to be fully immunized. Antenatal visits during pregnancy increase the likelihood of children to be immunized during their first years of life</t>
  </si>
  <si>
    <t xml:space="preserve">fully immunized children were more numerous in urban areas in 1991 with a proportion of 62.24%. On the other hand, this trend was reversed from 1998 with 40.28% located in urban areas, 36.66% in 2004 and 41.56% in 2011. </t>
  </si>
  <si>
    <t xml:space="preserve">A downward trend is observed in the proportion of fully immunized children in relation to the birth order of the latter. In our sample, children born in low birth weight are the least represented. Therefore, they are also the least fully immunized with aproportion close enough between the periods. On the other hand, those born in high weight are fully immunized by more than 60% with a peak of 67.26% in 1991. . Regarding the child’s gender, the trend varies from one period to another. In 1991 and 1998, the proportion of fully immunized males was superior to that of females and the reverse is observed in 2004 and 2011. Children at the second position among siblings are the most represented among fully immunized children in 1991 and 2011. Meanwhile in 1998 and 2004, it is rather those occupying the first position. Mothers aged 25–29 years age group are the most represented among fully immunized children. This proportion is 29.66% in 1991, 29.17% in 1998, 29.34% in 2011 and lowest in 2004 (27.98%). In contrast, women in the 15–19 years age group are the least represented with a proportion varying between 3.89% in 1991 and 5.66% in 1998. With regard to the mother’s religion, mothers who fully immunize their children are Catholic or Protestant and this by 84.28% in 1991, 82.18% in 1998, 75.10% in 2004 and 78.84% in 2011. Meanwhile those with no religion are the least represented. In addition, all mothers in 1991 have a religion. For the level of education, mothers with a higher level of education are the least represented among fully immunized children. The proportion is 3.81% in 2011 and less than 1% in 1998. Meanwhile, those who fully immunize their children generally have a primary level of education followed by those with a secondary level education. In addition, it is observed that approximately 20% of mothers who fully immunize their children are not educated. </t>
  </si>
  <si>
    <t>immunisation cards, antinatal care, birth weight, mother age religion and geography all contributed to vaccine coverage in Cameroon</t>
  </si>
  <si>
    <t>Data from 4 seperate years showing vaccine progress overtime and data is more representative due to large sample</t>
  </si>
  <si>
    <t>did not consider all factors affecting vaccination equity e.g income</t>
  </si>
  <si>
    <t>Children born outside of Dehli had lower vaccination rates</t>
  </si>
  <si>
    <t>The odds of being completely vaccinated were lower for female children, children born to illiterate mothers (unlike illiterate fathers), children in Muslim households. Children born in hospitals had higher odds of being vaccinated completely. Further, parents who were in possession of a birth certificate for their child were also the ones who were more likely to have their child completely immunised.</t>
  </si>
  <si>
    <t>Odd of being vaccinated were lower with children in households belonging to lower SEP with the odds of immunisation to be 2.5 times higher among the less poor compared with the poorest.</t>
  </si>
  <si>
    <t>mother litrecy, hospital births, city and SEP affect odd of vaccination</t>
  </si>
  <si>
    <t>provides insights into the rates and determinants of immunisation uptake by urban poor communities. We also report estimates of hepatitis B vaccine coverage which have so far been only infrequently reported. Further, the study demonstrates considerable cluster-level variation in immunisation coverage attributable to certain measured and unmeasured cluster-level factors</t>
  </si>
  <si>
    <t>It did not capture appropriateness of timing of vaccinations and information on supply side issues that could have existed during the survey period. Further, around 36% of the information regarding immunisation was obtained from mother’s recall, the correctness of which cannot be verified</t>
  </si>
  <si>
    <t>huda</t>
  </si>
  <si>
    <t>Much of the disparity in vaccine utilization between the indigenous and upper caste groups can be explained by geographic differences, factors such as urban versus rural location of household, region type (hilly or mountainous), and the distance to the nearest health facility</t>
  </si>
  <si>
    <t>the average rate of utilization of vaccine is 70.5 % in upper caste, almost 7 % higher than both the indigenous and Dalit groups. Those differences are statistically significant at less than 1 % significant level. Parental education significantly contributes to the disparity between indigenous and upper caste groups; however, the magnitude of contribution is very small. In case of the disparity between Dalit and upper caste, the contribution of parental education is insignificant and the magnitude of contribution is nominal.</t>
  </si>
  <si>
    <t>Much of the disparity in vaccine utilization between the indigenous and upper caste groups can be explained by socio-economic characteristics such as household income, parental education, and access to media. When we compare the decomposition results of the Dalit and upper caste groups, there is little difference from the differences between the indigenous and upper caste groups.</t>
  </si>
  <si>
    <t xml:space="preserve">Cast plays a huge role in vaccine ustiliastion </t>
  </si>
  <si>
    <t>Used data from two time periods showing change over time</t>
  </si>
  <si>
    <t xml:space="preserve">Data collected was not originally inteneded for this study </t>
  </si>
  <si>
    <t>The observed immunization inequality among the urban poor was statistically significant (95% CI −0.083:-0.077). Coverage rates among urban poor children largely living in informal settlements are lower than the overall urban average</t>
  </si>
  <si>
    <t>The proportion of not fully immunised children was high among young mothers (32% vs 28%). Mother’s level of education was a major contributor to overall inequality by 78%. The other important contributors were birth order (18%) and involvement in any income generating activities  (22%). The result also indicates that the degree of health inequality in terms of child immunization is less determined by marital status or ethnic groups.</t>
  </si>
  <si>
    <t>poorest households had low values for all the vaccines. The overall coverage among the poorest household (63%) was lower compared to the poor (69%) and the least poor (74%) households.</t>
  </si>
  <si>
    <t>SES, maternal education, mothers age, birth order and marital status all contribute to vaccine equity</t>
  </si>
  <si>
    <t>data consideres many factors that are linked to vaccine inequity</t>
  </si>
  <si>
    <t xml:space="preserve">Small sample size and some data used depended on partents recall which could introduce bias into the data </t>
  </si>
  <si>
    <t>Mothers who had four and above ANC visit during pregnancy were 2.01 (AOR = 2.01; 95% CI: 1.17, 2.30) times higher odds of fully immunizing their children than mother who did not have ANC visit during pregnancy. . A mother who had a PNC visit was 1.55 (AOR = 1.55; 95% CI: 1.46, 1.65) times more likely to have fully immunizing their child compared to a mother who did not have a PNC visit. Children born at a health facility were 1.51 (AOR = 1.51; 95% CI: 1.41, 1.63) times higher odds of being fully immunized than those children born at home. Children born to mothers who have media exposure were 1.11 (AOR = 1.11; 95% CI: 1.04, 1.18) times higher likelihood of fully immunizing their children than children born to mothers who did not have media exposure</t>
  </si>
  <si>
    <t>Children who live in the rural areas were 0.79 (AOR = 0.79; 95% CI: 0.70, 0.89) times lower likelihood of fully immunized compared to children living in the urban areas. The odds of being fully immunized were increased by 42% (AOR = 1.42; 95% CI: 1.28, 1.47) in children living in areas where the distance to a health facility is not a big problem compared to children living in areas where the distance to a health facility is a big problem.</t>
  </si>
  <si>
    <t>The odds of being fully immunized among children whose mother attained secondary school and above were 1.38 (AOR = 1.38; 95% CI: 1.25, 1.53) times higher than children whose mother had no education. Children whose mothers’ age 35–49 years were 0.64 (AOR = 0.64; 95% CI: 0.55, 0.74) times lower odds of being fully immunized than those children whose mothers age 15–19 years. Married mothers were 1.41(AOR = 1.41; 95% CI: 1.27, 1.56) times higher likelihood of fully immunizing their children than living alone mothers. Children born to father who attained secondary education and above were 1.28 (AOR = 1.28, 95% CI: 1.11, 1.48) times higher likelihood of fully immunized than children whose father did not have formal education. Employed mothers were 0.85 (AOR =0.85, 95% CI: 0.80, 0.91) times higher likelihood of fully immunizing their children than those employed women.</t>
  </si>
  <si>
    <t xml:space="preserve">Children from rich households were 1.26 (AOR = 1.26; 95% CI: 1.18, 1.40) times higher probability of fully immunized compared to children in the poor household. </t>
  </si>
  <si>
    <t>There was a significant difference between SSA countries in full childhood immunization. Maternal education, maternal occupation, maternal age, marital status, father education, sex of household head, media exposure, distance to health facilities, number of ANC visits, postnatal care, place of residence, place of delivery, number of living children, wealth index, and country were significantly associated with full childhood immunization.</t>
  </si>
  <si>
    <t xml:space="preserve"> two-level mixed-effects logistic regression model was used to identify the individual and community-level factors associated with full childhood immunization. Participant size was large therefore results would have been representative. Data was also collected from 9 SSA countries </t>
  </si>
  <si>
    <t xml:space="preserve">Data was collected from between 2013 - 2017 and therefore some of the data from some countries would have been less representative of the current vaccination coverage </t>
  </si>
  <si>
    <t>the countries with the largest sub-national absolute inequalities in MCV1 coverage were those with the lowest national MCV1 coverage overall – namely India, Indonesia, and Myanmar.c</t>
  </si>
  <si>
    <t>More than half of the districts that had achieved 95% coverage were located in Nepal and Thailand, with these also being the two countries with the narrowest geographical gaps in MCV1 coverage. In the other four countries, marked geographic inequalities remained. Rural urban inequalities in India and Bangladesh were significant factors that conributed to vaccine inequity but they were low</t>
  </si>
  <si>
    <t>In Bangladesh, mothers’ education levels were predominant sources of MCV1 coverage inequalities. In India, Myanmar, and Nepal, ANC-related inequalities were found to be conspicuous. Gender-related inequality in India played a significant role in vaccine inequity</t>
  </si>
  <si>
    <t xml:space="preserve">There were significant socioeconomic and nutrition-related inequalities in MCV1 coverage between the most and least vulnerable children, both absolute and relative, in all countries except Thailand. On the relative scale, MCV1 coverage inequalities were uneven across all countries and dimensions. In Bangladesh, the wealth quintiles were predominant sources of MCV1 coverage inequity. </t>
  </si>
  <si>
    <t>Wealth, education, and ANC-related inequalities were more pronounced than those based on gender and urban/rural residence</t>
  </si>
  <si>
    <t>First, the DHS and MICS are typically conducted every 5 y and are thus not able to provide real-time data, making the initiation of timely actions difficult. Second, respondent recall biases in an unknown direction may be significant, particularly because we considered both the children’s vaccination cards and their mothers’ recall as reliable sources of vaccination information. Third, both DHS and MICS collected information on vaccination coverage for children who were alive at the time of the survey, and the response rate ranged from 95.8% in Myanmar to 98.4% in Thailand. Therefore, the unavailability of information on children who died before the survey and nonrespondents may also be a source of bias. Fourth, the Thailand MICS 2015–2016 only produced estimates at the national level and only for five regions (Bangkok, Central, North, Northeast, and South) of the country, but cannot provide high-resolution details on local performances</t>
  </si>
  <si>
    <t xml:space="preserve">Mother's education, number of ANC visits, immunisation plan, household wealth found to be some of the most significant factors associated with vaccination coverage and complete vaccination </t>
  </si>
  <si>
    <t xml:space="preserve">odds of complete vax 1.17 (0.75-1.84) vs 1.00 urban vs rural, but strong predictor in regression model </t>
  </si>
  <si>
    <t xml:space="preserve">Odds of 0.56 and 0.79 for no formal education vs primary education, respectively (1 for secondary and higher) </t>
  </si>
  <si>
    <t xml:space="preserve">0.60 odds of complete vax in poorest quintile compared to 1 in richest </t>
  </si>
  <si>
    <t xml:space="preserve">mother's education, antenatal visits, household wealth all predictors of immunisation </t>
  </si>
  <si>
    <t>Katy</t>
  </si>
  <si>
    <t>mostly focused on a general look at equity</t>
  </si>
  <si>
    <t>They looked at multiple countries but only at national level</t>
  </si>
  <si>
    <t>This was not included</t>
  </si>
  <si>
    <t xml:space="preserve">Specifically focused on the role of weath in inequity
only four out of the eight countries have demonstrated narrowing of gaps in DPT3 coverage between the last two DHS surveys
Despite gains in recent years in access to care and in health outcomes, including benefits for the poor, the gap between the highest and the lowest wealth quintiles remains wide in most cases for health care access and outcomes. 
</t>
  </si>
  <si>
    <t>looked at this only in terms of availability of a skilled HCW at birth</t>
  </si>
  <si>
    <t>looked at a wide range of DHS data from 8 countries on some key topics, vaccination coverage, maternal health</t>
  </si>
  <si>
    <t>Because they looked at a broad range it was all fairly light touch</t>
  </si>
  <si>
    <t>coverage was lower in poorer households though this was partially mitigated by SIAs</t>
  </si>
  <si>
    <t>not the focus</t>
  </si>
  <si>
    <t>SIA participation was significantly associated with household poverty in 6 of 25 data sets. All those data sets were collected in non-endemic countries. They indicated that SIA participation was lower among children residing in the poorest households than among children residing in wealthier households. In other data sets (including those collected from endemic countries), SIA participation was not associated with household poverty.
 the coverage of 3 doses of OPV is generally lower among children residing in the poorest households, irrespective of participation in SIAs. However, poverty-related differentials in 3-dose OPV coverage are often narrower among SIA participants than among nonparticipants.</t>
  </si>
  <si>
    <t>lit review and metaanalysis of DHS data for Polio with specific reference to SIAs, methodologically appropriate and interesting question</t>
  </si>
  <si>
    <t>data available for only a subset of countries</t>
  </si>
  <si>
    <t>Improving a mother’s education level has been promoted worldwide as a mechanism for enhancing the outcome of child health, especially in developing countries</t>
  </si>
  <si>
    <t>Our results showed the presence of significant rural–urban disparity in the probability of the FPI in both survey rounds.</t>
  </si>
  <si>
    <t>In the univariate analysis, the risk factors of the coverage of FPI included the birth order of child, the ethnic group of child, the maternal education level, the maternal employment status, the household residence, the immigration status, and the socioeconomic status for both surveys. Furthermore, the mother’s age was found as a significant determinant of the coverage of FPI in the 2017 survey only
After the decomposition analysis of the risk factors of inequity in the coverage of FPI, a mother’s
education level stood out with the largest contribution of 38% or 39% for the 2014 survey and the</t>
  </si>
  <si>
    <t>this is particularly mentioned as a limitation for rural communities but also, interestingly, to explain why working mothers are negatively associated with vacciantion coverage of children as they may be limited by work/ prioritise work</t>
  </si>
  <si>
    <t xml:space="preserve">this is a really thorough dive into specific data for China </t>
  </si>
  <si>
    <t>this may be quite location specific although they do comment on similarites with other studies</t>
  </si>
  <si>
    <t>Factors related to child vaccination registered a steady improvement. Although the poorest quintile had lower coverage than the richest, change occurred relatively faster in the poorest quintile, and the gaps gradually narrowed as a result. The sole exception was measles vaccination, since both the rich and poor seem to avoid immunizing their children against measles, perhaps because in Bangladesh the incidence of measles has declined over the last three decades. The complacency that has set in surrounding measles vaccination needs to be addressed by the health-care system.</t>
  </si>
  <si>
    <t>this paper is an extremely thorough look at inequity indicators and how they have changed in Bangladesh. Whilst it covers more than just immunisation it would be a worthwhile reread to get the wider context in Bangladesh to frame things appropriately</t>
  </si>
  <si>
    <t>not many- data limitations and geographic focus arguably limited</t>
  </si>
  <si>
    <t>focused on one district in Pakistan and mainly looked at coverage achieved rather than measuring factors contributing to inequity</t>
  </si>
  <si>
    <t>Focused on inequity in a relatively high coverage district- still found contributing factors influenced coverage (things like mother's working and wealth)</t>
  </si>
  <si>
    <t xml:space="preserve">they found this to be a large contributing factor but did not break it down </t>
  </si>
  <si>
    <t>they highlighted this and measurement errors as even a district with supposedly high coverage experiences pockets of low access</t>
  </si>
  <si>
    <t>two data sources linked makes this a thorough look at a district in Pakistan</t>
  </si>
  <si>
    <t>focus is not really on measuring the factors that contributed to hetereogeneity in coverage but rather showing the hetereogeneity itself</t>
  </si>
  <si>
    <t>Results show that PKH impact tends to be larger among children aged &lt;12 months living with less educated mothers compared to those living with more educated ones
For children living with less educated mothers, results show that PKH significantly increases vaccination rates for BCG, OPV3, DPT3, and MCV by 13.6, 13.6, 10.1, and 9.7 percentage points respectively, which translate into 44%, 52%, 39%, and 33% increases compared to the control means in 2009
PKH impact tend to be larger among children aged &lt;12 months in urban areas compared to those in rural areas. For children aged &lt;12 months in urban areas, PKH significantly increases vaccination rates for BCG, OPV3, DPT3, HBV3, and MCV by 9.5, 9.7, 9.2, 7.8, and 10.2 percentage points respectively, which translate into 26%, 29%, 30%, 34%, and 30% increases compared to the control group means in 2009.
And since PKH specifically targeted poor households, our results provide policy options to increase child vaccination among poor children who might be difficult to reach by the routine health systems.</t>
  </si>
  <si>
    <t>interesting from the discussion section perspecitive ie. what can be done to address inequity</t>
  </si>
  <si>
    <t>only focused on "poor" households so difficult to compare relative changes</t>
  </si>
  <si>
    <t>Uthman</t>
  </si>
  <si>
    <t xml:space="preserve"> Non-vaccinated children tended to have a mother who had no formal education and who was currently not working, live in poorer households and were from neighborhoods with higher maternal illiteracy rates</t>
  </si>
  <si>
    <t xml:space="preserve">Primarily in NE Nigerian districts </t>
  </si>
  <si>
    <t>Children of mothers with no formal education were 178% more likely to be non-vaccinated compared with children of mothers with secondary or higher education (OR D 2.78, 95% CrI 2.07 to 3.70)</t>
  </si>
  <si>
    <t>Children from the poorer households were 88% more likely to be non-vaccinated compared with children from the richer households (OR D 1.88, 95% CrI 1.29 to 2.74)</t>
  </si>
  <si>
    <t>wide variation in the burden of polio non-vaccinated childhren in Nigeria, with almost half of the states showing evidence of special-cause variation which merits further investigation to identify possible causes</t>
  </si>
  <si>
    <t xml:space="preserve">interesting conclusion that findings underscore need for strategies in high-risk neighborhoods as a phenomenon shaping childhood vax status </t>
  </si>
  <si>
    <t xml:space="preserve">reporting bias on education, sleection bias on neighborhood measurements, household wealth used proxy measure, did not assess oral polio vaccines during SIAs </t>
  </si>
  <si>
    <t>examines the role of sociodemographic inequity in DTP3 dropouts</t>
  </si>
  <si>
    <t>The percentage of children who lived in rural areas slightly increased from 2000 to 2005 (82% to 88%). Distribution by geographical region showed an increase in the proportion of children from the Plateau/Mountain and the Coastal region, and a decrease in the proportion from the Capital Phnom Penh; while the proportion from the other two regions remained the same between 2000 and 2005</t>
  </si>
  <si>
    <t>This means that in 2000, more children in the wealthiest households received at least one dose of DPT vaccine. In contrast, in 2005 the percent of children are equally distributed by household wealth quintiles
The overall percent of DPT3 dropouts significantly
decreased from 2000 to 2005 (27% to 12%). The larger
decrease was observed in the lowest household wealth
quintile compared to highest quintile
The children of the poorest
households was about 3 times as likely at risk of DPT3
dropout as those of the wealthiest households in 2000
(OR = 2.85; P = 0.000); and about 2 times as likely at risk in 2005</t>
  </si>
  <si>
    <t>focus on 2 time points in Cambodia for specific vaccine- DPT means there is a strong measure of change</t>
  </si>
  <si>
    <t>may be affected by reporting biases and recall bias</t>
  </si>
  <si>
    <t xml:space="preserve">Geweniger </t>
  </si>
  <si>
    <t>focused mostly on children of adolescent mothers in India</t>
  </si>
  <si>
    <t>The probability of children availing full immunisation appeared to be significantly higher with increasing economic level (ie, wealth quintile) of adolescent mothers
Mother’s and father’s education were non-linearly associated with the probability of
availing full immunisation
. Social groups did not appear to wield statistically significant influence on the likelihood of children availing full vaccination. The children of adolescent mothers residing in rural areas were about 24% more likely to avail full immunisation compared with their urban counterparts.
Children of rural adolescent mothers with no education in the poorest wealth quintile were 40–43% less likely to avail full immunisation compared with children of urban adolescent mothers with high school and above education in the richest wealth quintile during 1990–2006</t>
  </si>
  <si>
    <t>focused on a specific group and looked at 3 time periods to assess change</t>
  </si>
  <si>
    <t>as the focus is on adolescent mother's the comparitors may be quite different</t>
  </si>
  <si>
    <t>Distance to vaccination sites is a commonly cited reason for under-vaccination [34]. However, the FVC was not significantly different between mothers who perceived it was a big problem, and those did not.</t>
  </si>
  <si>
    <t xml:space="preserve">Of the factors in regards to the child, birth order was found to be a risk factor contributing to the inequity in FVC, with children of higher birth order having the higher FVC. However, our findings differed from studies carried out, for example, in the Philippines and the U.S., where children were less likely to be fully vaccinated if the birth order was higher
Maternal factors were significant determinants to explain the inequity of the urban–rural difference
in FVC. This study found that there was a significant association between the mother’s age and FVC,
with children with an older mother having a higher FVC. </t>
  </si>
  <si>
    <t>This study indicated that there was FVC inequality between urban and rural areas, in that higher FVC was observed among children in rural areas, as shown in previous reports worldwide</t>
  </si>
  <si>
    <t>reasonable data and approach which support the interpretation</t>
  </si>
  <si>
    <t>focused on one province at one time point</t>
  </si>
  <si>
    <t>not much to extract here despite large sample size- inequity has decreased over time in India</t>
  </si>
  <si>
    <t>huge recruitment</t>
  </si>
  <si>
    <t>only presented change in coverage</t>
  </si>
  <si>
    <t>where the aims stated?</t>
  </si>
  <si>
    <t>appropriate methodology?</t>
  </si>
  <si>
    <t xml:space="preserve">appropriate methodology for aims? </t>
  </si>
  <si>
    <t>appropriate recruitment strategy for aims?</t>
  </si>
  <si>
    <t>Was the data collected in a way that addressed the research issue?</t>
  </si>
  <si>
    <t>relationship between researcher and participants?</t>
  </si>
  <si>
    <t>ethical consideration?</t>
  </si>
  <si>
    <t>rigorous data analysis?</t>
  </si>
  <si>
    <t>clear statement
of findings?</t>
  </si>
  <si>
    <t>value of research</t>
  </si>
  <si>
    <t>aimed to assess regional inequality and vaccine uptake</t>
  </si>
  <si>
    <t>yes</t>
  </si>
  <si>
    <t>used secondary data and considered weather recall bias would affect results when using parents without a vaacine card</t>
  </si>
  <si>
    <t>reseachers were not directly involved in data collection</t>
  </si>
  <si>
    <t>rules for confidentiality and anonymity were followed</t>
  </si>
  <si>
    <t>Used two modles to explain random variations in vaccine rates at an individule level and at a regional level</t>
  </si>
  <si>
    <t>the discussion and results section highlighted the findings. However, table 1 and 2 were unclear. Did not understand what the n number was and could not confidently extract data as a result</t>
  </si>
  <si>
    <t>Explained the link between wealth, maternal education and healthcare in Malawi. Also showed that marital stutus and trust in local healthcare did not affect vaccine coverage</t>
  </si>
  <si>
    <t xml:space="preserve">Examin the relationship between inequality in household wealth and complete childhood immunization in core-North Nigeria. </t>
  </si>
  <si>
    <t>secondary data, Cluster design sampling technique was used for data collection. This involved the use of complete list of enumeration areas (EAs) that were prepared for the last population census exercise in Nigeria which was conducted in 2006. The primary sampling unit was defined on the basis of EAs with each EA constituting a cluster where a fixed sample of 45 households were selected per cluster. Samples were selected using a stratified three-stage cluster design taking into consideration of rural-urban dichotomy of Nigeria. Specifically, a sample of 4079 was used which consisted of 3349 and 730 women from poor and rich households respectively. This meant the sample was representative of core-North Nigeria</t>
  </si>
  <si>
    <t>researchers not involved in data collection</t>
  </si>
  <si>
    <t>not stated</t>
  </si>
  <si>
    <t>yes, explains the use of chi-square and a binary logistics model</t>
  </si>
  <si>
    <t xml:space="preserve">Yes. However, whilst stating that wealth was linked to vaccination, they did not define poor or rich </t>
  </si>
  <si>
    <t>links wealth, maternal age, class, father involvment and relegion to vaccine inequity</t>
  </si>
  <si>
    <t>investigated rural-urban differentials in measles vaccination coverage among young Indonesian children, and sought to identify key factors influencing the probability of a child receiving the first dose of measles vaccination in Indonesia</t>
  </si>
  <si>
    <t xml:space="preserve">seems so, used a logistic regression model to control for confounding variables </t>
  </si>
  <si>
    <t>yes — however marginally unclear if the survey only looked at married women, though claim survey is representative of population and free of systematic bias?</t>
  </si>
  <si>
    <t xml:space="preserve">marginally lower measles vax rate in rural Indonesia compared to urban, showed association between vax and household wealth, skilled birth attendant, and education </t>
  </si>
  <si>
    <t>assess factors associated with low immunisation coverage of children in indonesia</t>
  </si>
  <si>
    <t>no identifiable information in dataset</t>
  </si>
  <si>
    <t>logic for model well explained, great univariate and multivariate analysis</t>
  </si>
  <si>
    <t xml:space="preserve">investigated factors associated with routine immunisation coverage from the most recent demographic and health survey in Indonesia </t>
  </si>
  <si>
    <t>Examining changes in maternal and child health inequalities in Ethiopia and look at the reasons for this inequality</t>
  </si>
  <si>
    <t xml:space="preserve">yes, chose particpants based on wealth quintile to see maternal health inequity over time </t>
  </si>
  <si>
    <t>no mention</t>
  </si>
  <si>
    <t>Yes- Used concentration curve and concentration index, which capture inequality across a continuous spectrum of wealth, and what they reveal about the changing pattern of inequality over time and looked at the decomposition of the concentration indexes to see the changing role of various demographic and socioeconomic factors in the observed wealth-based inequality in health services and outcomes.</t>
  </si>
  <si>
    <t>yes- however, particpant size was not stated but thy gave an estimate</t>
  </si>
  <si>
    <t>demonstarted the role of inequity in vaccine coverage overtime in Ethiopia</t>
  </si>
  <si>
    <t>aims to investigating the rural–urban differential in full childhood immunisation in Sub Suharan Africa</t>
  </si>
  <si>
    <t>yes, The DHS survey protocols and procedures are scrutinised and approved by the ethics committee of ORC Macro and partner organisations of participating countries.</t>
  </si>
  <si>
    <t>campaired the urban rural gap in 23 SSA countries and provided extensive data and gave reasons for variations in the data</t>
  </si>
  <si>
    <t>This study assessed the individual- and community-level explanatory factors associated with child immunization differentials between migrant and non-migrant groups.</t>
  </si>
  <si>
    <t>This study is based on analysis of secondary data with all participant identifiers removed. The survey was approved by the National Ethics Committee in the Federal Ministry of Health, Nigeria and the Ethics Committee of the Opinion Research Corporation Macro International, Incorporated (ORC Macro Inc.), Calverton, USA. Informed consent was obtained from the participants prior to participation in the survey, and data collection was done confidentially. Permission to use the DHS data in this study was obtained from ORC Macro Inc.</t>
  </si>
  <si>
    <t>migration and vaccination in Nigeria</t>
  </si>
  <si>
    <t>unclear if researchers involved in data collection</t>
  </si>
  <si>
    <t>yes but difficult to get raw numbers from tables/text which show percentages</t>
  </si>
  <si>
    <t>equity in prenatal care</t>
  </si>
  <si>
    <t>looks at inequalities in vaccination coverage across 45 Gavi-supported countries; findings have helped Gavi refine its equity monitoring strategy.</t>
  </si>
  <si>
    <t>looks at inequalities in vaccination coverage across 45 countries.</t>
  </si>
  <si>
    <t>Did not require ethical approval for secondary data</t>
  </si>
  <si>
    <t>yes, individual and community level analysis</t>
  </si>
  <si>
    <t>shows indicators of inequity in Pakistan and the link between maternal education and vaccination</t>
  </si>
  <si>
    <t>assesses inequalities in full and partial immunization coverage in Nigeria.</t>
  </si>
  <si>
    <t xml:space="preserve">looked at the role of ppi on polio and epi vaccinations </t>
  </si>
  <si>
    <t>looked at the role of NIDs and the EPI on vaccination</t>
  </si>
  <si>
    <t>Assessed vacconation rates from 92 LMICs</t>
  </si>
  <si>
    <t>not required</t>
  </si>
  <si>
    <t>shows the effects of income, birth order, wealth, antinatal care and mother autonomy on vaccination of children in Bangladesh</t>
  </si>
  <si>
    <t>ethics approval</t>
  </si>
  <si>
    <t xml:space="preserve">showed factors affecting vaccination in brazil </t>
  </si>
  <si>
    <t xml:space="preserve">factors that result in vaccine inequity in Bangladesh </t>
  </si>
  <si>
    <t>irst study to investigate the role of socioeconomic inequalities in childhood vaccination in Madagascar</t>
  </si>
  <si>
    <t xml:space="preserve">Heb b vaccine in china </t>
  </si>
  <si>
    <t>showed number of zero dose children in 92 LMICs#</t>
  </si>
  <si>
    <t>ethical approval</t>
  </si>
  <si>
    <t>Showed vaccination coverage and factors contributing to it in Cameroon</t>
  </si>
  <si>
    <t>shows vaccination coverage in urban poor India</t>
  </si>
  <si>
    <t>showed the link between cast and vaccine utilisation</t>
  </si>
  <si>
    <t>looked at the role on SES, maternal charactersitics and child characteristics and its role in vaccine coverage</t>
  </si>
  <si>
    <t>showed factors contributing to vaccine inequity in SSA</t>
  </si>
  <si>
    <t>inquiality in the big six and the MVP1 vaccine</t>
  </si>
  <si>
    <t xml:space="preserve">showed how ses conibuted to urban infant vaccination </t>
  </si>
  <si>
    <t>showed factors contributing to vaccine inequity in Zhejiang, Province</t>
  </si>
  <si>
    <t xml:space="preserve">explained DPT drop out in cambodia </t>
  </si>
  <si>
    <t xml:space="preserve">Anna-Maria to finish </t>
  </si>
  <si>
    <t xml:space="preserve">yes </t>
  </si>
  <si>
    <t>This is a light touch review on a broad range of topics but investigated some key metrics</t>
  </si>
  <si>
    <t>specific focus and address an important linkage of SIAs for polio to equity</t>
  </si>
  <si>
    <t>a deep dive into specific data for China</t>
  </si>
  <si>
    <t xml:space="preserve">really great look at the state of inequity in Bangladesh </t>
  </si>
  <si>
    <t>primary and secondary data</t>
  </si>
  <si>
    <t>interesting data, though very geographically focused- only one district</t>
  </si>
  <si>
    <t>good from the perspective of asking what can be done to address inequity</t>
  </si>
  <si>
    <t>found individual-level and community contextual
characteristics were independently associated with childhood
vaccination status, suggesting that interventions to reduce
childhood polio non-vaccination should focus on high-risk
groups of people as well high risk places</t>
  </si>
  <si>
    <t>nice snapshot into the reasons for DTP dropout in Cambodia</t>
  </si>
  <si>
    <t xml:space="preserve">presumably </t>
  </si>
  <si>
    <t>valuable for development and implementation oftargeted strategies to improve vaccination coverage among themissed out children who receive other health services. Also,geospatial analysis of vaccination coverage will be beneficial forsubnational  targeting  and  reaching  zero-dose  and  under-immunised children to improve coverage and equity outcomes</t>
  </si>
  <si>
    <t>This study provides evidence of persisting socioeconomic disparity in access to full immunisation among children of Indian adolescent mothers in the last one and half decades</t>
  </si>
  <si>
    <t>interesting and contradictory findings</t>
  </si>
  <si>
    <t>there could have been better presentation of the data itself but yes</t>
  </si>
  <si>
    <t>despite a large sample, the findings are sparse</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</si>
</sst>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font>
    <font>
      <b/>
      <sz val="10.0"/>
      <color rgb="FF000000"/>
      <name val="Arial"/>
    </font>
    <font>
      <color theme="1"/>
      <name val="Arial"/>
    </font>
    <font>
      <color rgb="FF000000"/>
      <name val="Roboto"/>
    </font>
    <font>
      <color rgb="FF000000"/>
      <name val="Arial"/>
    </font>
    <font>
      <sz val="10.0"/>
      <color theme="1"/>
      <name val="Arial"/>
    </font>
    <font>
      <color rgb="FF2A2A2A"/>
      <name val="Roboto"/>
    </font>
    <font/>
    <font>
      <b/>
      <sz val="10.0"/>
      <color theme="1"/>
      <name val="Arial"/>
    </font>
    <font>
      <sz val="10.0"/>
      <color rgb="FF343A40"/>
      <name val="Arial"/>
    </font>
    <font>
      <color rgb="FF2A2A2A"/>
      <name val="Inherit"/>
    </font>
    <font>
      <sz val="10.0"/>
    </font>
    <font>
      <b/>
      <color rgb="FF2A2A2A"/>
      <name val="Roboto"/>
    </font>
  </fonts>
  <fills count="10">
    <fill>
      <patternFill patternType="none"/>
    </fill>
    <fill>
      <patternFill patternType="lightGray"/>
    </fill>
    <fill>
      <patternFill patternType="solid">
        <fgColor rgb="FFC9DAF8"/>
        <bgColor rgb="FFC9DAF8"/>
      </patternFill>
    </fill>
    <fill>
      <patternFill patternType="solid">
        <fgColor rgb="FFCCCCCC"/>
        <bgColor rgb="FFCCCCCC"/>
      </patternFill>
    </fill>
    <fill>
      <patternFill patternType="solid">
        <fgColor rgb="FFB6D7A8"/>
        <bgColor rgb="FFB6D7A8"/>
      </patternFill>
    </fill>
    <fill>
      <patternFill patternType="solid">
        <fgColor rgb="FFFFF2CC"/>
        <bgColor rgb="FFFFF2CC"/>
      </patternFill>
    </fill>
    <fill>
      <patternFill patternType="solid">
        <fgColor rgb="FFF4CCCC"/>
        <bgColor rgb="FFF4CCCC"/>
      </patternFill>
    </fill>
    <fill>
      <patternFill patternType="solid">
        <fgColor rgb="FFCFE2F3"/>
        <bgColor rgb="FFCFE2F3"/>
      </patternFill>
    </fill>
    <fill>
      <patternFill patternType="solid">
        <fgColor rgb="FFFFFFFF"/>
        <bgColor rgb="FFFFFFFF"/>
      </patternFill>
    </fill>
    <fill>
      <patternFill patternType="solid">
        <fgColor rgb="FF6FA8DC"/>
        <bgColor rgb="FF6FA8DC"/>
      </patternFill>
    </fill>
  </fills>
  <borders count="1">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2" fontId="1" numFmtId="49" xfId="0" applyAlignment="1" applyFill="1" applyFont="1" applyNumberFormat="1">
      <alignment horizontal="left" readingOrder="0" shrinkToFit="0" wrapText="1"/>
    </xf>
    <xf borderId="0" fillId="2" fontId="1" numFmtId="49" xfId="0" applyAlignment="1" applyFont="1" applyNumberFormat="1">
      <alignment horizontal="left" readingOrder="0" shrinkToFit="0" wrapText="0"/>
    </xf>
    <xf borderId="0" fillId="3" fontId="1" numFmtId="49" xfId="0" applyAlignment="1" applyFill="1" applyFont="1" applyNumberFormat="1">
      <alignment horizontal="left" readingOrder="0" shrinkToFit="0" wrapText="1"/>
    </xf>
    <xf borderId="0" fillId="4" fontId="2" numFmtId="49" xfId="0" applyAlignment="1" applyFill="1" applyFont="1" applyNumberFormat="1">
      <alignment horizontal="left" readingOrder="0" shrinkToFit="0" wrapText="1"/>
    </xf>
    <xf borderId="0" fillId="0" fontId="2" numFmtId="49" xfId="0" applyAlignment="1" applyFont="1" applyNumberFormat="1">
      <alignment horizontal="left" readingOrder="0" shrinkToFit="0" wrapText="1"/>
    </xf>
    <xf borderId="0" fillId="0" fontId="2" numFmtId="49" xfId="0" applyAlignment="1" applyFont="1" applyNumberFormat="1">
      <alignment horizontal="left" readingOrder="0" shrinkToFit="0" wrapText="0"/>
    </xf>
    <xf borderId="0" fillId="0" fontId="2" numFmtId="49" xfId="0" applyAlignment="1" applyFont="1" applyNumberFormat="1">
      <alignment horizontal="left" shrinkToFit="0" wrapText="1"/>
    </xf>
    <xf borderId="0" fillId="3" fontId="2" numFmtId="49" xfId="0" applyAlignment="1" applyFont="1" applyNumberFormat="1">
      <alignment horizontal="left" shrinkToFit="0" wrapText="1"/>
    </xf>
    <xf borderId="0" fillId="3" fontId="2" numFmtId="49" xfId="0" applyAlignment="1" applyFont="1" applyNumberFormat="1">
      <alignment horizontal="left" readingOrder="0" shrinkToFit="0" wrapText="1"/>
    </xf>
    <xf borderId="0" fillId="0" fontId="3" numFmtId="49" xfId="0" applyAlignment="1" applyFont="1" applyNumberFormat="1">
      <alignment horizontal="left" readingOrder="0" shrinkToFit="0" wrapText="0"/>
    </xf>
    <xf borderId="0" fillId="0" fontId="3" numFmtId="49" xfId="0" applyAlignment="1" applyFont="1" applyNumberFormat="1">
      <alignment horizontal="left" readingOrder="0"/>
    </xf>
    <xf borderId="0" fillId="0" fontId="2" numFmtId="49" xfId="0" applyAlignment="1" applyFont="1" applyNumberFormat="1">
      <alignment horizontal="left" readingOrder="0"/>
    </xf>
    <xf borderId="0" fillId="0" fontId="4" numFmtId="49" xfId="0" applyAlignment="1" applyFont="1" applyNumberFormat="1">
      <alignment horizontal="left" readingOrder="0"/>
    </xf>
    <xf borderId="0" fillId="0" fontId="2" numFmtId="49" xfId="0" applyAlignment="1" applyFont="1" applyNumberFormat="1">
      <alignment horizontal="left"/>
    </xf>
    <xf borderId="0" fillId="5" fontId="2" numFmtId="49" xfId="0" applyAlignment="1" applyFill="1" applyFont="1" applyNumberFormat="1">
      <alignment horizontal="left" readingOrder="0" shrinkToFit="0" wrapText="1"/>
    </xf>
    <xf borderId="0" fillId="5" fontId="2" numFmtId="49" xfId="0" applyAlignment="1" applyFont="1" applyNumberFormat="1">
      <alignment horizontal="left" readingOrder="0" shrinkToFit="0" wrapText="0"/>
    </xf>
    <xf borderId="0" fillId="5" fontId="2" numFmtId="49" xfId="0" applyAlignment="1" applyFont="1" applyNumberFormat="1">
      <alignment readingOrder="0"/>
    </xf>
    <xf borderId="0" fillId="5" fontId="2" numFmtId="49" xfId="0" applyAlignment="1" applyFont="1" applyNumberFormat="1">
      <alignment horizontal="left" shrinkToFit="0" wrapText="1"/>
    </xf>
    <xf borderId="0" fillId="0" fontId="5" numFmtId="49" xfId="0" applyAlignment="1" applyFont="1" applyNumberFormat="1">
      <alignment readingOrder="0" shrinkToFit="0" wrapText="1"/>
    </xf>
    <xf borderId="0" fillId="0" fontId="6" numFmtId="49" xfId="0" applyAlignment="1" applyFont="1" applyNumberFormat="1">
      <alignment readingOrder="0"/>
    </xf>
    <xf borderId="0" fillId="6" fontId="2" numFmtId="49" xfId="0" applyAlignment="1" applyFill="1" applyFont="1" applyNumberFormat="1">
      <alignment horizontal="left" readingOrder="0" shrinkToFit="0" wrapText="1"/>
    </xf>
    <xf borderId="0" fillId="6" fontId="2" numFmtId="49" xfId="0" applyAlignment="1" applyFont="1" applyNumberFormat="1">
      <alignment horizontal="left" readingOrder="0" shrinkToFit="0" wrapText="0"/>
    </xf>
    <xf borderId="0" fillId="6" fontId="2" numFmtId="49" xfId="0" applyAlignment="1" applyFont="1" applyNumberFormat="1">
      <alignment horizontal="left" shrinkToFit="0" wrapText="1"/>
    </xf>
    <xf borderId="0" fillId="0" fontId="7" numFmtId="49" xfId="0" applyAlignment="1" applyFont="1" applyNumberFormat="1">
      <alignment horizontal="left" readingOrder="0" shrinkToFit="0" wrapText="1"/>
    </xf>
    <xf borderId="0" fillId="0" fontId="7" numFmtId="49" xfId="0" applyAlignment="1" applyFont="1" applyNumberFormat="1">
      <alignment horizontal="left" readingOrder="0" shrinkToFit="0" wrapText="0"/>
    </xf>
    <xf borderId="0" fillId="0" fontId="7" numFmtId="49" xfId="0" applyAlignment="1" applyFont="1" applyNumberFormat="1">
      <alignment horizontal="left" shrinkToFit="0" wrapText="0"/>
    </xf>
    <xf borderId="0" fillId="0" fontId="7" numFmtId="49" xfId="0" applyAlignment="1" applyFont="1" applyNumberFormat="1">
      <alignment horizontal="left" shrinkToFit="0" wrapText="1"/>
    </xf>
    <xf borderId="0" fillId="0" fontId="2" numFmtId="49" xfId="0" applyAlignment="1" applyFont="1" applyNumberFormat="1">
      <alignment horizontal="left" shrinkToFit="0" wrapText="0"/>
    </xf>
    <xf borderId="0" fillId="0" fontId="8" numFmtId="0" xfId="0" applyAlignment="1" applyFont="1">
      <alignment readingOrder="0" shrinkToFit="0" wrapText="1"/>
    </xf>
    <xf borderId="0" fillId="7" fontId="8" numFmtId="0" xfId="0" applyAlignment="1" applyFill="1" applyFont="1">
      <alignment readingOrder="0" shrinkToFit="0" wrapText="1"/>
    </xf>
    <xf borderId="0" fillId="7" fontId="8" numFmtId="0" xfId="0" applyAlignment="1" applyFont="1">
      <alignment shrinkToFit="0" wrapText="1"/>
    </xf>
    <xf borderId="0" fillId="4" fontId="5" numFmtId="0" xfId="0" applyAlignment="1" applyFont="1">
      <alignment readingOrder="0" shrinkToFit="0" wrapText="0"/>
    </xf>
    <xf borderId="0" fillId="0" fontId="5" numFmtId="0" xfId="0" applyAlignment="1" applyFont="1">
      <alignment readingOrder="0" shrinkToFit="0" wrapText="0"/>
    </xf>
    <xf borderId="0" fillId="0" fontId="5" numFmtId="0" xfId="0" applyAlignment="1" applyFont="1">
      <alignment shrinkToFit="0" wrapText="0"/>
    </xf>
    <xf borderId="0" fillId="0" fontId="9" numFmtId="0" xfId="0" applyAlignment="1" applyFont="1">
      <alignment readingOrder="0" shrinkToFit="0" wrapText="0"/>
    </xf>
    <xf borderId="0" fillId="0" fontId="0" numFmtId="0" xfId="0" applyAlignment="1" applyFont="1">
      <alignment readingOrder="0" shrinkToFit="0" wrapText="0"/>
    </xf>
    <xf borderId="0" fillId="0" fontId="2" numFmtId="0" xfId="0" applyAlignment="1" applyFont="1">
      <alignment readingOrder="0" shrinkToFit="0" wrapText="0"/>
    </xf>
    <xf borderId="0" fillId="0" fontId="5" numFmtId="0" xfId="0" applyAlignment="1" applyFont="1">
      <alignment readingOrder="0" shrinkToFit="0" wrapText="0"/>
    </xf>
    <xf borderId="0" fillId="4" fontId="2" numFmtId="0" xfId="0" applyAlignment="1" applyFont="1">
      <alignment readingOrder="0" shrinkToFit="0" wrapText="0"/>
    </xf>
    <xf borderId="0" fillId="0" fontId="10" numFmtId="0" xfId="0" applyAlignment="1" applyFont="1">
      <alignment readingOrder="0" shrinkToFit="0" wrapText="0"/>
    </xf>
    <xf borderId="0" fillId="0" fontId="3" numFmtId="0" xfId="0" applyAlignment="1" applyFont="1">
      <alignment readingOrder="0" shrinkToFit="0" wrapText="0"/>
    </xf>
    <xf borderId="0" fillId="0" fontId="2" numFmtId="0" xfId="0" applyAlignment="1" applyFont="1">
      <alignment horizontal="left" readingOrder="0" shrinkToFit="0" wrapText="0"/>
    </xf>
    <xf borderId="0" fillId="0" fontId="6" numFmtId="0" xfId="0" applyAlignment="1" applyFont="1">
      <alignment readingOrder="0" shrinkToFit="0" wrapText="0"/>
    </xf>
    <xf borderId="0" fillId="0" fontId="2" numFmtId="0" xfId="0" applyAlignment="1" applyFont="1">
      <alignment horizontal="right" shrinkToFit="0" vertical="bottom" wrapText="0"/>
    </xf>
    <xf borderId="0" fillId="0" fontId="2" numFmtId="0" xfId="0" applyAlignment="1" applyFont="1">
      <alignment shrinkToFit="0" vertical="bottom" wrapText="0"/>
    </xf>
    <xf borderId="0" fillId="0" fontId="2" numFmtId="49" xfId="0" applyAlignment="1" applyFont="1" applyNumberFormat="1">
      <alignment horizontal="right" readingOrder="0" shrinkToFit="0" wrapText="1"/>
    </xf>
    <xf borderId="0" fillId="0" fontId="2" numFmtId="0" xfId="0" applyAlignment="1" applyFont="1">
      <alignment readingOrder="0"/>
    </xf>
    <xf borderId="0" fillId="0" fontId="11" numFmtId="0" xfId="0" applyAlignment="1" applyFont="1">
      <alignment readingOrder="0" shrinkToFit="0" wrapText="0"/>
    </xf>
    <xf borderId="0" fillId="0" fontId="6" numFmtId="0" xfId="0" applyAlignment="1" applyFont="1">
      <alignment readingOrder="0"/>
    </xf>
    <xf borderId="0" fillId="0" fontId="11" numFmtId="0" xfId="0" applyAlignment="1" applyFont="1">
      <alignment shrinkToFit="0" wrapText="0"/>
    </xf>
    <xf borderId="0" fillId="2" fontId="8" numFmtId="0" xfId="0" applyAlignment="1" applyFont="1">
      <alignment readingOrder="0" shrinkToFit="0" wrapText="0"/>
    </xf>
    <xf borderId="0" fillId="2" fontId="8" numFmtId="0" xfId="0" applyAlignment="1" applyFont="1">
      <alignment readingOrder="0" shrinkToFit="0" wrapText="1"/>
    </xf>
    <xf borderId="0" fillId="2" fontId="8" numFmtId="0" xfId="0" applyAlignment="1" applyFont="1">
      <alignment shrinkToFit="0" wrapText="0"/>
    </xf>
    <xf borderId="0" fillId="8" fontId="9" numFmtId="0" xfId="0" applyAlignment="1" applyFill="1" applyFont="1">
      <alignment readingOrder="0" shrinkToFit="0" wrapText="0"/>
    </xf>
    <xf borderId="0" fillId="0" fontId="2" numFmtId="0" xfId="0" applyAlignment="1" applyFont="1">
      <alignment readingOrder="0" shrinkToFit="0" wrapText="1"/>
    </xf>
    <xf borderId="0" fillId="9" fontId="5" numFmtId="0" xfId="0" applyAlignment="1" applyFill="1" applyFont="1">
      <alignment readingOrder="0" shrinkToFit="0" wrapText="0"/>
    </xf>
    <xf borderId="0" fillId="9" fontId="5" numFmtId="0" xfId="0" applyAlignment="1" applyFont="1">
      <alignment shrinkToFit="0" wrapText="0"/>
    </xf>
    <xf borderId="0" fillId="8" fontId="12" numFmtId="0" xfId="0" applyAlignment="1" applyFont="1">
      <alignmen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3.14"/>
    <col customWidth="1" min="2" max="2" width="10.86"/>
    <col customWidth="1" min="3" max="3" width="19.71"/>
    <col customWidth="1" min="4" max="4" width="27.57"/>
    <col customWidth="1" min="5" max="5" width="16.14"/>
    <col customWidth="1" min="6" max="6" width="33.29"/>
    <col customWidth="1" min="7" max="7" width="14.0"/>
    <col customWidth="1" min="8" max="8" width="13.57"/>
    <col customWidth="1" min="9" max="10" width="14.29"/>
    <col customWidth="1" min="11" max="11" width="13.29"/>
    <col customWidth="1" min="12" max="12" width="12.29"/>
    <col customWidth="1" min="13" max="13" width="11.0"/>
    <col customWidth="1" min="14" max="14" width="13.29"/>
    <col customWidth="1" min="15" max="15" width="11.0"/>
    <col customWidth="1" min="16" max="16" width="13.29"/>
    <col customWidth="1" min="17" max="17" width="11.0"/>
    <col customWidth="1" min="18" max="18" width="13.29"/>
    <col customWidth="1" min="19" max="19" width="11.0"/>
    <col customWidth="1" min="20" max="20" width="13.29"/>
    <col customWidth="1" min="21" max="25" width="14.43"/>
    <col customWidth="1" min="26" max="28" width="14.29"/>
    <col customWidth="1" min="29" max="31" width="14.43"/>
    <col customWidth="1" min="32" max="32" width="14.29"/>
    <col customWidth="1" min="33" max="33" width="13.43"/>
    <col customWidth="1" min="34" max="34" width="14.43"/>
    <col customWidth="1" min="35" max="35" width="8.14"/>
    <col customWidth="1" min="36" max="36" width="10.43"/>
    <col customWidth="1" min="37" max="38" width="14.0"/>
    <col customWidth="1" min="39" max="39" width="17.29"/>
    <col customWidth="1" min="40" max="41" width="12.86"/>
    <col customWidth="1" min="42" max="42" width="14.0"/>
    <col customWidth="1" min="43" max="43" width="77.57"/>
    <col customWidth="1" min="44" max="44" width="51.57"/>
  </cols>
  <sheetData>
    <row r="1">
      <c r="A1" s="1" t="s">
        <v>0</v>
      </c>
      <c r="B1" s="1" t="s">
        <v>1</v>
      </c>
      <c r="C1" s="2" t="s">
        <v>2</v>
      </c>
      <c r="D1" s="2" t="s">
        <v>3</v>
      </c>
      <c r="E1" s="2"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3" t="s">
        <v>32</v>
      </c>
      <c r="AH1" s="3" t="s">
        <v>33</v>
      </c>
      <c r="AI1" s="3" t="s">
        <v>34</v>
      </c>
      <c r="AJ1" s="3" t="s">
        <v>35</v>
      </c>
      <c r="AK1" s="3" t="s">
        <v>36</v>
      </c>
      <c r="AL1" s="3" t="s">
        <v>37</v>
      </c>
      <c r="AM1" s="3" t="s">
        <v>38</v>
      </c>
      <c r="AN1" s="3" t="s">
        <v>39</v>
      </c>
      <c r="AO1" s="3" t="s">
        <v>40</v>
      </c>
      <c r="AP1" s="3" t="s">
        <v>41</v>
      </c>
      <c r="AQ1" s="1" t="s">
        <v>42</v>
      </c>
      <c r="AR1" s="1" t="s">
        <v>43</v>
      </c>
    </row>
    <row r="2">
      <c r="A2" s="4" t="s">
        <v>44</v>
      </c>
      <c r="B2" s="5" t="s">
        <v>45</v>
      </c>
      <c r="C2" s="6" t="s">
        <v>46</v>
      </c>
      <c r="D2" s="6" t="s">
        <v>47</v>
      </c>
      <c r="E2" s="6" t="s">
        <v>48</v>
      </c>
      <c r="F2" s="5" t="s">
        <v>49</v>
      </c>
      <c r="G2" s="7"/>
      <c r="H2" s="7"/>
      <c r="I2" s="5"/>
      <c r="J2" s="5" t="s">
        <v>50</v>
      </c>
      <c r="K2" s="5" t="s">
        <v>51</v>
      </c>
      <c r="L2" s="5" t="s">
        <v>52</v>
      </c>
      <c r="M2" s="7"/>
      <c r="N2" s="7"/>
      <c r="O2" s="7"/>
      <c r="P2" s="7"/>
      <c r="Q2" s="7"/>
      <c r="R2" s="7"/>
      <c r="S2" s="7"/>
      <c r="T2" s="7"/>
      <c r="U2" s="7"/>
      <c r="V2" s="7"/>
      <c r="W2" s="7"/>
      <c r="X2" s="7"/>
      <c r="Y2" s="7"/>
      <c r="Z2" s="7"/>
      <c r="AA2" s="7"/>
      <c r="AB2" s="7"/>
      <c r="AC2" s="7"/>
      <c r="AD2" s="7"/>
      <c r="AE2" s="7"/>
      <c r="AF2" s="7"/>
      <c r="AG2" s="8"/>
      <c r="AH2" s="8"/>
      <c r="AI2" s="8"/>
      <c r="AJ2" s="8"/>
      <c r="AK2" s="8"/>
      <c r="AL2" s="8"/>
      <c r="AM2" s="8"/>
      <c r="AN2" s="8"/>
      <c r="AO2" s="8"/>
      <c r="AP2" s="8"/>
      <c r="AQ2" s="5" t="s">
        <v>53</v>
      </c>
      <c r="AR2" s="7"/>
    </row>
    <row r="3">
      <c r="A3" s="4" t="s">
        <v>54</v>
      </c>
      <c r="B3" s="5" t="s">
        <v>55</v>
      </c>
      <c r="C3" s="6" t="s">
        <v>56</v>
      </c>
      <c r="D3" s="6" t="s">
        <v>57</v>
      </c>
      <c r="E3" s="6" t="s">
        <v>58</v>
      </c>
      <c r="F3" s="5" t="s">
        <v>49</v>
      </c>
      <c r="G3" s="5" t="s">
        <v>59</v>
      </c>
      <c r="H3" s="5" t="s">
        <v>60</v>
      </c>
      <c r="I3" s="5"/>
      <c r="J3" s="5" t="s">
        <v>61</v>
      </c>
      <c r="K3" s="5" t="s">
        <v>62</v>
      </c>
      <c r="L3" s="5" t="s">
        <v>63</v>
      </c>
      <c r="M3" s="7"/>
      <c r="N3" s="7"/>
      <c r="O3" s="7"/>
      <c r="P3" s="7"/>
      <c r="Q3" s="7"/>
      <c r="R3" s="7"/>
      <c r="S3" s="7"/>
      <c r="T3" s="7"/>
      <c r="U3" s="5"/>
      <c r="V3" s="5" t="s">
        <v>64</v>
      </c>
      <c r="W3" s="5"/>
      <c r="X3" s="5" t="s">
        <v>65</v>
      </c>
      <c r="Y3" s="5" t="s">
        <v>66</v>
      </c>
      <c r="Z3" s="5"/>
      <c r="AA3" s="5" t="s">
        <v>67</v>
      </c>
      <c r="AB3" s="5"/>
      <c r="AC3" s="5"/>
      <c r="AD3" s="5"/>
      <c r="AE3" s="7"/>
      <c r="AF3" s="7"/>
      <c r="AG3" s="9" t="s">
        <v>68</v>
      </c>
      <c r="AH3" s="9" t="s">
        <v>69</v>
      </c>
      <c r="AI3" s="8"/>
      <c r="AJ3" s="8"/>
      <c r="AK3" s="8"/>
      <c r="AL3" s="8"/>
      <c r="AM3" s="8"/>
      <c r="AN3" s="9" t="s">
        <v>70</v>
      </c>
      <c r="AO3" s="9" t="s">
        <v>71</v>
      </c>
      <c r="AP3" s="9" t="s">
        <v>72</v>
      </c>
      <c r="AQ3" s="5" t="s">
        <v>53</v>
      </c>
      <c r="AR3" s="5" t="s">
        <v>73</v>
      </c>
    </row>
    <row r="4">
      <c r="A4" s="4" t="s">
        <v>74</v>
      </c>
      <c r="B4" s="5" t="s">
        <v>75</v>
      </c>
      <c r="C4" s="6" t="s">
        <v>46</v>
      </c>
      <c r="D4" s="6" t="s">
        <v>76</v>
      </c>
      <c r="E4" s="6" t="s">
        <v>77</v>
      </c>
      <c r="F4" s="5" t="s">
        <v>78</v>
      </c>
      <c r="G4" s="5" t="s">
        <v>79</v>
      </c>
      <c r="H4" s="5" t="s">
        <v>80</v>
      </c>
      <c r="I4" s="5"/>
      <c r="J4" s="5" t="s">
        <v>81</v>
      </c>
      <c r="K4" s="5" t="s">
        <v>51</v>
      </c>
      <c r="L4" s="5" t="s">
        <v>52</v>
      </c>
      <c r="M4" s="7"/>
      <c r="N4" s="7"/>
      <c r="O4" s="7"/>
      <c r="P4" s="7"/>
      <c r="Q4" s="5"/>
      <c r="R4" s="5" t="s">
        <v>82</v>
      </c>
      <c r="S4" s="5"/>
      <c r="T4" s="5" t="s">
        <v>83</v>
      </c>
      <c r="U4" s="5"/>
      <c r="V4" s="5" t="s">
        <v>84</v>
      </c>
      <c r="W4" s="5"/>
      <c r="X4" s="5" t="s">
        <v>85</v>
      </c>
      <c r="Y4" s="5" t="s">
        <v>86</v>
      </c>
      <c r="Z4" s="5"/>
      <c r="AA4" s="5" t="s">
        <v>87</v>
      </c>
      <c r="AB4" s="5"/>
      <c r="AC4" s="5" t="s">
        <v>88</v>
      </c>
      <c r="AD4" s="5"/>
      <c r="AE4" s="5"/>
      <c r="AF4" s="5" t="s">
        <v>89</v>
      </c>
      <c r="AG4" s="9" t="s">
        <v>90</v>
      </c>
      <c r="AH4" s="9" t="s">
        <v>91</v>
      </c>
      <c r="AI4" s="8"/>
      <c r="AJ4" s="8"/>
      <c r="AK4" s="8"/>
      <c r="AL4" s="8"/>
      <c r="AM4" s="8"/>
      <c r="AN4" s="8"/>
      <c r="AO4" s="8"/>
      <c r="AP4" s="8"/>
      <c r="AQ4" s="5" t="s">
        <v>92</v>
      </c>
      <c r="AR4" s="5" t="s">
        <v>93</v>
      </c>
    </row>
    <row r="5" ht="21.0" customHeight="1">
      <c r="A5" s="4" t="s">
        <v>94</v>
      </c>
      <c r="B5" s="5" t="s">
        <v>95</v>
      </c>
      <c r="C5" s="6" t="s">
        <v>45</v>
      </c>
      <c r="D5" s="6" t="s">
        <v>96</v>
      </c>
      <c r="E5" s="6" t="s">
        <v>97</v>
      </c>
      <c r="F5" s="5" t="s">
        <v>98</v>
      </c>
      <c r="G5" s="5" t="s">
        <v>99</v>
      </c>
      <c r="H5" s="5" t="s">
        <v>100</v>
      </c>
      <c r="I5" s="5"/>
      <c r="J5" s="5" t="s">
        <v>81</v>
      </c>
      <c r="K5" s="5" t="s">
        <v>62</v>
      </c>
      <c r="L5" s="5" t="s">
        <v>52</v>
      </c>
      <c r="M5" s="5" t="s">
        <v>101</v>
      </c>
      <c r="N5" s="5" t="s">
        <v>102</v>
      </c>
      <c r="O5" s="5" t="s">
        <v>103</v>
      </c>
      <c r="P5" s="5" t="s">
        <v>104</v>
      </c>
      <c r="Q5" s="5"/>
      <c r="R5" s="5" t="s">
        <v>105</v>
      </c>
      <c r="S5" s="5"/>
      <c r="T5" s="5" t="s">
        <v>106</v>
      </c>
      <c r="U5" s="5"/>
      <c r="V5" s="5" t="s">
        <v>107</v>
      </c>
      <c r="W5" s="5"/>
      <c r="X5" s="5" t="s">
        <v>108</v>
      </c>
      <c r="Y5" s="5" t="s">
        <v>109</v>
      </c>
      <c r="Z5" s="5"/>
      <c r="AA5" s="5" t="s">
        <v>110</v>
      </c>
      <c r="AB5" s="5"/>
      <c r="AC5" s="5" t="s">
        <v>111</v>
      </c>
      <c r="AD5" s="5"/>
      <c r="AE5" s="5"/>
      <c r="AF5" s="5" t="s">
        <v>112</v>
      </c>
      <c r="AG5" s="8"/>
      <c r="AH5" s="8"/>
      <c r="AI5" s="9" t="s">
        <v>113</v>
      </c>
      <c r="AJ5" s="9" t="s">
        <v>114</v>
      </c>
      <c r="AK5" s="8"/>
      <c r="AL5" s="9" t="s">
        <v>115</v>
      </c>
      <c r="AM5" s="9" t="s">
        <v>116</v>
      </c>
      <c r="AN5" s="9" t="s">
        <v>117</v>
      </c>
      <c r="AO5" s="8"/>
      <c r="AP5" s="8"/>
      <c r="AQ5" s="5" t="s">
        <v>118</v>
      </c>
      <c r="AR5" s="5" t="s">
        <v>119</v>
      </c>
    </row>
    <row r="6" ht="23.25" customHeight="1">
      <c r="A6" s="4" t="s">
        <v>120</v>
      </c>
      <c r="B6" s="5" t="s">
        <v>95</v>
      </c>
      <c r="C6" s="6" t="s">
        <v>121</v>
      </c>
      <c r="D6" s="10" t="s">
        <v>122</v>
      </c>
      <c r="E6" s="6" t="s">
        <v>123</v>
      </c>
      <c r="F6" s="5" t="s">
        <v>49</v>
      </c>
      <c r="G6" s="7"/>
      <c r="H6" s="7"/>
      <c r="I6" s="5"/>
      <c r="J6" s="5" t="s">
        <v>124</v>
      </c>
      <c r="K6" s="5" t="s">
        <v>62</v>
      </c>
      <c r="L6" s="5" t="s">
        <v>63</v>
      </c>
      <c r="M6" s="7"/>
      <c r="N6" s="7"/>
      <c r="O6" s="7"/>
      <c r="P6" s="7"/>
      <c r="Q6" s="7"/>
      <c r="R6" s="7"/>
      <c r="S6" s="7"/>
      <c r="T6" s="7"/>
      <c r="U6" s="7"/>
      <c r="V6" s="7"/>
      <c r="W6" s="7"/>
      <c r="X6" s="7"/>
      <c r="Y6" s="7"/>
      <c r="Z6" s="7"/>
      <c r="AA6" s="7"/>
      <c r="AB6" s="7"/>
      <c r="AC6" s="7"/>
      <c r="AD6" s="7"/>
      <c r="AE6" s="7"/>
      <c r="AF6" s="7"/>
      <c r="AG6" s="8"/>
      <c r="AH6" s="8"/>
      <c r="AI6" s="8"/>
      <c r="AJ6" s="8"/>
      <c r="AK6" s="8"/>
      <c r="AL6" s="8"/>
      <c r="AM6" s="8"/>
      <c r="AN6" s="8"/>
      <c r="AO6" s="8"/>
      <c r="AP6" s="8"/>
      <c r="AQ6" s="5" t="s">
        <v>125</v>
      </c>
      <c r="AR6" s="7"/>
    </row>
    <row r="7" ht="15.75" customHeight="1">
      <c r="A7" s="4" t="s">
        <v>126</v>
      </c>
      <c r="B7" s="5" t="s">
        <v>127</v>
      </c>
      <c r="C7" s="6" t="s">
        <v>128</v>
      </c>
      <c r="D7" s="6" t="s">
        <v>129</v>
      </c>
      <c r="E7" s="11" t="s">
        <v>130</v>
      </c>
      <c r="F7" s="5" t="s">
        <v>98</v>
      </c>
      <c r="G7" s="5" t="s">
        <v>131</v>
      </c>
      <c r="H7" s="5" t="s">
        <v>132</v>
      </c>
      <c r="I7" s="5"/>
      <c r="J7" s="5" t="s">
        <v>133</v>
      </c>
      <c r="K7" s="5" t="s">
        <v>62</v>
      </c>
      <c r="L7" s="5" t="s">
        <v>63</v>
      </c>
      <c r="M7" s="5" t="s">
        <v>134</v>
      </c>
      <c r="N7" s="12" t="s">
        <v>135</v>
      </c>
      <c r="O7" s="12" t="s">
        <v>136</v>
      </c>
      <c r="P7" s="5" t="s">
        <v>137</v>
      </c>
      <c r="Q7" s="5"/>
      <c r="R7" s="5" t="s">
        <v>138</v>
      </c>
      <c r="S7" s="5"/>
      <c r="T7" s="5" t="s">
        <v>139</v>
      </c>
      <c r="U7" s="5"/>
      <c r="V7" s="5" t="s">
        <v>140</v>
      </c>
      <c r="W7" s="5"/>
      <c r="X7" s="5" t="s">
        <v>141</v>
      </c>
      <c r="Y7" s="5" t="s">
        <v>142</v>
      </c>
      <c r="Z7" s="5"/>
      <c r="AA7" s="5" t="s">
        <v>143</v>
      </c>
      <c r="AB7" s="5"/>
      <c r="AC7" s="5" t="s">
        <v>144</v>
      </c>
      <c r="AD7" s="5"/>
      <c r="AE7" s="5"/>
      <c r="AF7" s="5" t="s">
        <v>145</v>
      </c>
      <c r="AG7" s="8"/>
      <c r="AH7" s="8"/>
      <c r="AI7" s="8"/>
      <c r="AJ7" s="8"/>
      <c r="AK7" s="8"/>
      <c r="AL7" s="8"/>
      <c r="AM7" s="8"/>
      <c r="AN7" s="9" t="s">
        <v>146</v>
      </c>
      <c r="AO7" s="9" t="s">
        <v>147</v>
      </c>
      <c r="AP7" s="9" t="s">
        <v>148</v>
      </c>
      <c r="AQ7" s="5" t="s">
        <v>149</v>
      </c>
      <c r="AR7" s="7"/>
    </row>
    <row r="8">
      <c r="A8" s="4" t="s">
        <v>150</v>
      </c>
      <c r="B8" s="5" t="s">
        <v>151</v>
      </c>
      <c r="C8" s="6" t="s">
        <v>152</v>
      </c>
      <c r="D8" s="6" t="s">
        <v>153</v>
      </c>
      <c r="E8" s="6" t="s">
        <v>154</v>
      </c>
      <c r="F8" s="5" t="s">
        <v>49</v>
      </c>
      <c r="G8" s="5" t="s">
        <v>155</v>
      </c>
      <c r="H8" s="13" t="s">
        <v>156</v>
      </c>
      <c r="I8" s="5"/>
      <c r="J8" s="5" t="s">
        <v>61</v>
      </c>
      <c r="K8" s="5" t="s">
        <v>62</v>
      </c>
      <c r="L8" s="5" t="s">
        <v>62</v>
      </c>
      <c r="M8" s="7"/>
      <c r="N8" s="7"/>
      <c r="O8" s="7"/>
      <c r="P8" s="7"/>
      <c r="Q8" s="5"/>
      <c r="R8" s="5" t="s">
        <v>157</v>
      </c>
      <c r="S8" s="5"/>
      <c r="T8" s="5" t="s">
        <v>158</v>
      </c>
      <c r="U8" s="7"/>
      <c r="V8" s="7"/>
      <c r="W8" s="7"/>
      <c r="X8" s="7"/>
      <c r="Y8" s="7"/>
      <c r="Z8" s="7"/>
      <c r="AA8" s="7"/>
      <c r="AB8" s="7"/>
      <c r="AC8" s="7"/>
      <c r="AD8" s="7"/>
      <c r="AE8" s="7"/>
      <c r="AF8" s="7"/>
      <c r="AG8" s="8"/>
      <c r="AH8" s="8"/>
      <c r="AI8" s="8"/>
      <c r="AJ8" s="8"/>
      <c r="AK8" s="8"/>
      <c r="AL8" s="8"/>
      <c r="AM8" s="8"/>
      <c r="AN8" s="8"/>
      <c r="AO8" s="8"/>
      <c r="AP8" s="8"/>
      <c r="AQ8" s="5" t="s">
        <v>159</v>
      </c>
      <c r="AR8" s="7"/>
    </row>
    <row r="9" ht="25.5" customHeight="1">
      <c r="A9" s="4" t="s">
        <v>160</v>
      </c>
      <c r="B9" s="5" t="s">
        <v>95</v>
      </c>
      <c r="C9" s="6" t="s">
        <v>45</v>
      </c>
      <c r="D9" s="6" t="s">
        <v>161</v>
      </c>
      <c r="E9" s="6" t="s">
        <v>162</v>
      </c>
      <c r="F9" s="5" t="s">
        <v>163</v>
      </c>
      <c r="G9" s="5" t="s">
        <v>164</v>
      </c>
      <c r="H9" s="5" t="s">
        <v>165</v>
      </c>
      <c r="I9" s="5"/>
      <c r="J9" s="5" t="s">
        <v>166</v>
      </c>
      <c r="K9" s="5">
        <f>13/12</f>
        <v>1.083333333</v>
      </c>
      <c r="L9" s="5" t="s">
        <v>167</v>
      </c>
      <c r="M9" s="5" t="s">
        <v>168</v>
      </c>
      <c r="N9" s="5" t="s">
        <v>165</v>
      </c>
      <c r="O9" s="5"/>
      <c r="P9" s="5"/>
      <c r="Q9" s="7"/>
      <c r="R9" s="7"/>
      <c r="S9" s="7"/>
      <c r="T9" s="7"/>
      <c r="U9" s="5" t="s">
        <v>169</v>
      </c>
      <c r="V9" s="5" t="s">
        <v>170</v>
      </c>
      <c r="W9" s="5" t="s">
        <v>171</v>
      </c>
      <c r="X9" s="5" t="s">
        <v>172</v>
      </c>
      <c r="Y9" s="7"/>
      <c r="Z9" s="7"/>
      <c r="AA9" s="5" t="s">
        <v>72</v>
      </c>
      <c r="AB9" s="5" t="s">
        <v>173</v>
      </c>
      <c r="AC9" s="5" t="s">
        <v>174</v>
      </c>
      <c r="AD9" s="5" t="s">
        <v>175</v>
      </c>
      <c r="AE9" s="5" t="s">
        <v>176</v>
      </c>
      <c r="AF9" s="5" t="s">
        <v>177</v>
      </c>
      <c r="AG9" s="8"/>
      <c r="AH9" s="8"/>
      <c r="AI9" s="8"/>
      <c r="AJ9" s="8"/>
      <c r="AK9" s="8"/>
      <c r="AL9" s="8"/>
      <c r="AM9" s="8"/>
      <c r="AN9" s="8"/>
      <c r="AO9" s="8"/>
      <c r="AP9" s="8"/>
      <c r="AQ9" s="5" t="s">
        <v>178</v>
      </c>
      <c r="AR9" s="5" t="s">
        <v>179</v>
      </c>
    </row>
    <row r="10" ht="28.5" customHeight="1">
      <c r="A10" s="4" t="s">
        <v>180</v>
      </c>
      <c r="B10" s="5" t="s">
        <v>95</v>
      </c>
      <c r="C10" s="6" t="s">
        <v>181</v>
      </c>
      <c r="D10" s="6" t="s">
        <v>182</v>
      </c>
      <c r="E10" s="6" t="s">
        <v>183</v>
      </c>
      <c r="F10" s="5" t="s">
        <v>184</v>
      </c>
      <c r="G10" s="7"/>
      <c r="H10" s="7"/>
      <c r="I10" s="5"/>
      <c r="J10" s="5" t="s">
        <v>185</v>
      </c>
      <c r="K10" s="5" t="s">
        <v>62</v>
      </c>
      <c r="L10" s="5" t="s">
        <v>63</v>
      </c>
      <c r="M10" s="7"/>
      <c r="N10" s="7"/>
      <c r="O10" s="7"/>
      <c r="P10" s="7"/>
      <c r="Q10" s="7"/>
      <c r="R10" s="7"/>
      <c r="S10" s="7"/>
      <c r="T10" s="7"/>
      <c r="U10" s="7"/>
      <c r="V10" s="7"/>
      <c r="W10" s="7"/>
      <c r="X10" s="7"/>
      <c r="Y10" s="7"/>
      <c r="Z10" s="7"/>
      <c r="AA10" s="7"/>
      <c r="AB10" s="7"/>
      <c r="AC10" s="7"/>
      <c r="AD10" s="7"/>
      <c r="AE10" s="7"/>
      <c r="AF10" s="7"/>
      <c r="AG10" s="8"/>
      <c r="AH10" s="8"/>
      <c r="AI10" s="8"/>
      <c r="AJ10" s="8"/>
      <c r="AK10" s="8"/>
      <c r="AL10" s="8"/>
      <c r="AM10" s="8"/>
      <c r="AN10" s="8"/>
      <c r="AO10" s="8"/>
      <c r="AP10" s="8"/>
      <c r="AQ10" s="5" t="s">
        <v>186</v>
      </c>
      <c r="AR10" s="5" t="s">
        <v>187</v>
      </c>
    </row>
    <row r="11" ht="29.25" customHeight="1">
      <c r="A11" s="4" t="s">
        <v>188</v>
      </c>
      <c r="B11" s="5" t="s">
        <v>95</v>
      </c>
      <c r="C11" s="6" t="s">
        <v>181</v>
      </c>
      <c r="D11" s="6" t="s">
        <v>182</v>
      </c>
      <c r="E11" s="6" t="s">
        <v>183</v>
      </c>
      <c r="F11" s="5" t="s">
        <v>189</v>
      </c>
      <c r="G11" s="7"/>
      <c r="H11" s="7"/>
      <c r="I11" s="5"/>
      <c r="J11" s="5" t="s">
        <v>185</v>
      </c>
      <c r="K11" s="5" t="s">
        <v>62</v>
      </c>
      <c r="L11" s="5" t="s">
        <v>63</v>
      </c>
      <c r="M11" s="7"/>
      <c r="N11" s="7"/>
      <c r="O11" s="7"/>
      <c r="P11" s="7"/>
      <c r="Q11" s="7"/>
      <c r="R11" s="7"/>
      <c r="S11" s="7"/>
      <c r="T11" s="7"/>
      <c r="U11" s="7"/>
      <c r="V11" s="7"/>
      <c r="W11" s="7"/>
      <c r="X11" s="7"/>
      <c r="Y11" s="14"/>
      <c r="Z11" s="14"/>
      <c r="AA11" s="7"/>
      <c r="AB11" s="7"/>
      <c r="AC11" s="7"/>
      <c r="AD11" s="7"/>
      <c r="AE11" s="7"/>
      <c r="AF11" s="7"/>
      <c r="AG11" s="8"/>
      <c r="AH11" s="8"/>
      <c r="AI11" s="8"/>
      <c r="AJ11" s="8"/>
      <c r="AK11" s="8"/>
      <c r="AL11" s="8"/>
      <c r="AM11" s="8"/>
      <c r="AN11" s="8"/>
      <c r="AO11" s="8"/>
      <c r="AP11" s="8"/>
      <c r="AQ11" s="5" t="s">
        <v>186</v>
      </c>
      <c r="AR11" s="5" t="s">
        <v>190</v>
      </c>
    </row>
    <row r="12" ht="34.5" customHeight="1">
      <c r="A12" s="4" t="s">
        <v>191</v>
      </c>
      <c r="B12" s="5" t="s">
        <v>55</v>
      </c>
      <c r="C12" s="6" t="s">
        <v>192</v>
      </c>
      <c r="D12" s="6" t="s">
        <v>193</v>
      </c>
      <c r="E12" s="6" t="s">
        <v>194</v>
      </c>
      <c r="F12" s="5" t="s">
        <v>195</v>
      </c>
      <c r="G12" s="12" t="s">
        <v>196</v>
      </c>
      <c r="H12" s="5" t="s">
        <v>197</v>
      </c>
      <c r="I12" s="5"/>
      <c r="J12" s="5" t="s">
        <v>198</v>
      </c>
      <c r="K12" s="5" t="s">
        <v>62</v>
      </c>
      <c r="L12" s="5" t="s">
        <v>52</v>
      </c>
      <c r="M12" s="12" t="s">
        <v>199</v>
      </c>
      <c r="N12" s="12" t="s">
        <v>200</v>
      </c>
      <c r="O12" s="12" t="s">
        <v>201</v>
      </c>
      <c r="P12" s="12" t="s">
        <v>202</v>
      </c>
      <c r="Q12" s="12"/>
      <c r="R12" s="12" t="s">
        <v>203</v>
      </c>
      <c r="S12" s="12"/>
      <c r="T12" s="12" t="s">
        <v>204</v>
      </c>
      <c r="U12" s="12"/>
      <c r="V12" s="12" t="s">
        <v>205</v>
      </c>
      <c r="W12" s="12"/>
      <c r="X12" s="12" t="s">
        <v>206</v>
      </c>
      <c r="Y12" s="12" t="s">
        <v>207</v>
      </c>
      <c r="Z12" s="12"/>
      <c r="AA12" s="12" t="s">
        <v>180</v>
      </c>
      <c r="AB12" s="12"/>
      <c r="AC12" s="12" t="s">
        <v>208</v>
      </c>
      <c r="AD12" s="12"/>
      <c r="AE12" s="12"/>
      <c r="AF12" s="12" t="s">
        <v>209</v>
      </c>
      <c r="AG12" s="8"/>
      <c r="AH12" s="8"/>
      <c r="AI12" s="8"/>
      <c r="AJ12" s="8"/>
      <c r="AK12" s="8"/>
      <c r="AL12" s="8"/>
      <c r="AM12" s="8"/>
      <c r="AN12" s="8"/>
      <c r="AO12" s="8"/>
      <c r="AP12" s="8"/>
      <c r="AQ12" s="5" t="s">
        <v>210</v>
      </c>
      <c r="AR12" s="7"/>
    </row>
    <row r="13" ht="40.5" customHeight="1">
      <c r="A13" s="4" t="s">
        <v>211</v>
      </c>
      <c r="B13" s="5" t="s">
        <v>212</v>
      </c>
      <c r="C13" s="6" t="s">
        <v>213</v>
      </c>
      <c r="D13" s="6" t="s">
        <v>214</v>
      </c>
      <c r="E13" s="6" t="s">
        <v>215</v>
      </c>
      <c r="F13" s="5" t="s">
        <v>216</v>
      </c>
      <c r="G13" s="5" t="s">
        <v>217</v>
      </c>
      <c r="H13" s="5" t="s">
        <v>155</v>
      </c>
      <c r="I13" s="5"/>
      <c r="J13" s="5" t="s">
        <v>61</v>
      </c>
      <c r="K13" s="5" t="s">
        <v>62</v>
      </c>
      <c r="L13" s="5" t="s">
        <v>52</v>
      </c>
      <c r="M13" s="7"/>
      <c r="N13" s="7"/>
      <c r="O13" s="7"/>
      <c r="P13" s="7"/>
      <c r="Q13" s="5"/>
      <c r="R13" s="5"/>
      <c r="S13" s="5"/>
      <c r="T13" s="5"/>
      <c r="U13" s="5"/>
      <c r="V13" s="5"/>
      <c r="W13" s="5"/>
      <c r="X13" s="5"/>
      <c r="Y13" s="7"/>
      <c r="Z13" s="7"/>
      <c r="AA13" s="7"/>
      <c r="AB13" s="7"/>
      <c r="AC13" s="7"/>
      <c r="AD13" s="7"/>
      <c r="AE13" s="7"/>
      <c r="AF13" s="7"/>
      <c r="AG13" s="8"/>
      <c r="AH13" s="8"/>
      <c r="AI13" s="8"/>
      <c r="AJ13" s="8"/>
      <c r="AK13" s="8"/>
      <c r="AL13" s="8"/>
      <c r="AM13" s="8"/>
      <c r="AN13" s="8"/>
      <c r="AO13" s="8"/>
      <c r="AP13" s="8"/>
      <c r="AQ13" s="5" t="s">
        <v>218</v>
      </c>
      <c r="AR13" s="5" t="s">
        <v>219</v>
      </c>
    </row>
    <row r="14">
      <c r="A14" s="4" t="s">
        <v>220</v>
      </c>
      <c r="B14" s="5" t="s">
        <v>221</v>
      </c>
      <c r="C14" s="6" t="s">
        <v>222</v>
      </c>
      <c r="D14" s="6" t="s">
        <v>223</v>
      </c>
      <c r="E14" s="6" t="s">
        <v>224</v>
      </c>
      <c r="F14" s="5" t="s">
        <v>225</v>
      </c>
      <c r="G14" s="7"/>
      <c r="H14" s="7"/>
      <c r="I14" s="5"/>
      <c r="J14" s="5" t="s">
        <v>226</v>
      </c>
      <c r="K14" s="5" t="s">
        <v>62</v>
      </c>
      <c r="L14" s="5" t="s">
        <v>63</v>
      </c>
      <c r="M14" s="7"/>
      <c r="N14" s="7"/>
      <c r="O14" s="7"/>
      <c r="P14" s="7"/>
      <c r="Q14" s="7"/>
      <c r="R14" s="7"/>
      <c r="S14" s="7"/>
      <c r="T14" s="7"/>
      <c r="U14" s="7"/>
      <c r="V14" s="7"/>
      <c r="W14" s="7"/>
      <c r="X14" s="7"/>
      <c r="Y14" s="7"/>
      <c r="Z14" s="7"/>
      <c r="AA14" s="7"/>
      <c r="AB14" s="7"/>
      <c r="AC14" s="7"/>
      <c r="AD14" s="7"/>
      <c r="AE14" s="7"/>
      <c r="AF14" s="7"/>
      <c r="AG14" s="8"/>
      <c r="AH14" s="8"/>
      <c r="AI14" s="8"/>
      <c r="AJ14" s="8"/>
      <c r="AK14" s="8"/>
      <c r="AL14" s="8"/>
      <c r="AM14" s="8"/>
      <c r="AN14" s="8"/>
      <c r="AO14" s="8"/>
      <c r="AP14" s="8"/>
      <c r="AQ14" s="5" t="s">
        <v>227</v>
      </c>
      <c r="AR14" s="7"/>
    </row>
    <row r="15">
      <c r="A15" s="4" t="s">
        <v>228</v>
      </c>
      <c r="B15" s="5" t="s">
        <v>152</v>
      </c>
      <c r="C15" s="6" t="s">
        <v>229</v>
      </c>
      <c r="D15" s="6" t="s">
        <v>230</v>
      </c>
      <c r="E15" s="6" t="s">
        <v>231</v>
      </c>
      <c r="F15" s="5" t="s">
        <v>232</v>
      </c>
      <c r="G15" s="7"/>
      <c r="H15" s="7"/>
      <c r="I15" s="5"/>
      <c r="J15" s="5" t="s">
        <v>233</v>
      </c>
      <c r="K15" s="5" t="s">
        <v>62</v>
      </c>
      <c r="L15" s="5" t="s">
        <v>234</v>
      </c>
      <c r="M15" s="7"/>
      <c r="N15" s="7"/>
      <c r="O15" s="7"/>
      <c r="P15" s="7"/>
      <c r="Q15" s="7"/>
      <c r="R15" s="7"/>
      <c r="S15" s="7"/>
      <c r="T15" s="7"/>
      <c r="U15" s="7"/>
      <c r="V15" s="7"/>
      <c r="W15" s="7"/>
      <c r="X15" s="7"/>
      <c r="Y15" s="7"/>
      <c r="Z15" s="7"/>
      <c r="AA15" s="7"/>
      <c r="AB15" s="7"/>
      <c r="AC15" s="7"/>
      <c r="AD15" s="7"/>
      <c r="AE15" s="7"/>
      <c r="AF15" s="7"/>
      <c r="AG15" s="8"/>
      <c r="AH15" s="8"/>
      <c r="AI15" s="8"/>
      <c r="AJ15" s="8"/>
      <c r="AK15" s="8"/>
      <c r="AL15" s="8"/>
      <c r="AM15" s="8"/>
      <c r="AN15" s="8"/>
      <c r="AO15" s="8"/>
      <c r="AP15" s="8"/>
      <c r="AQ15" s="5" t="s">
        <v>235</v>
      </c>
      <c r="AR15" s="7"/>
    </row>
    <row r="16" ht="51.75" customHeight="1">
      <c r="A16" s="4" t="s">
        <v>236</v>
      </c>
      <c r="B16" s="5" t="s">
        <v>237</v>
      </c>
      <c r="C16" s="6" t="s">
        <v>238</v>
      </c>
      <c r="D16" s="6" t="s">
        <v>230</v>
      </c>
      <c r="E16" s="6" t="s">
        <v>231</v>
      </c>
      <c r="F16" s="5" t="s">
        <v>239</v>
      </c>
      <c r="G16" s="7"/>
      <c r="H16" s="7"/>
      <c r="I16" s="5"/>
      <c r="J16" s="5" t="s">
        <v>240</v>
      </c>
      <c r="K16" s="5" t="s">
        <v>62</v>
      </c>
      <c r="L16" s="5" t="s">
        <v>63</v>
      </c>
      <c r="M16" s="7"/>
      <c r="N16" s="7"/>
      <c r="O16" s="7"/>
      <c r="P16" s="7"/>
      <c r="Q16" s="7"/>
      <c r="R16" s="5" t="s">
        <v>241</v>
      </c>
      <c r="S16" s="7"/>
      <c r="T16" s="7"/>
      <c r="U16" s="7"/>
      <c r="V16" s="7"/>
      <c r="W16" s="7"/>
      <c r="X16" s="7"/>
      <c r="Y16" s="7"/>
      <c r="Z16" s="7"/>
      <c r="AA16" s="7"/>
      <c r="AB16" s="7"/>
      <c r="AC16" s="7"/>
      <c r="AD16" s="7"/>
      <c r="AE16" s="7"/>
      <c r="AF16" s="7"/>
      <c r="AG16" s="8"/>
      <c r="AH16" s="8"/>
      <c r="AI16" s="8"/>
      <c r="AJ16" s="8"/>
      <c r="AK16" s="8"/>
      <c r="AL16" s="8"/>
      <c r="AM16" s="8"/>
      <c r="AN16" s="8"/>
      <c r="AO16" s="8"/>
      <c r="AP16" s="8"/>
      <c r="AQ16" s="5" t="s">
        <v>242</v>
      </c>
      <c r="AR16" s="7"/>
    </row>
    <row r="17">
      <c r="A17" s="4" t="s">
        <v>243</v>
      </c>
      <c r="B17" s="5" t="s">
        <v>45</v>
      </c>
      <c r="C17" s="6" t="s">
        <v>244</v>
      </c>
      <c r="D17" s="6" t="s">
        <v>245</v>
      </c>
      <c r="E17" s="6" t="s">
        <v>246</v>
      </c>
      <c r="F17" s="5" t="s">
        <v>247</v>
      </c>
      <c r="G17" s="5" t="s">
        <v>248</v>
      </c>
      <c r="H17" s="5" t="s">
        <v>249</v>
      </c>
      <c r="I17" s="5"/>
      <c r="J17" s="5" t="s">
        <v>250</v>
      </c>
      <c r="K17" s="5" t="s">
        <v>62</v>
      </c>
      <c r="L17" s="5" t="s">
        <v>52</v>
      </c>
      <c r="M17" s="7"/>
      <c r="N17" s="7"/>
      <c r="O17" s="7"/>
      <c r="P17" s="7"/>
      <c r="Q17" s="7"/>
      <c r="R17" s="7"/>
      <c r="S17" s="7"/>
      <c r="T17" s="7"/>
      <c r="U17" s="7"/>
      <c r="V17" s="7"/>
      <c r="W17" s="7"/>
      <c r="X17" s="7"/>
      <c r="Y17" s="7"/>
      <c r="Z17" s="7"/>
      <c r="AA17" s="7"/>
      <c r="AB17" s="7"/>
      <c r="AC17" s="7"/>
      <c r="AD17" s="7"/>
      <c r="AE17" s="7"/>
      <c r="AF17" s="7"/>
      <c r="AG17" s="8"/>
      <c r="AH17" s="8"/>
      <c r="AI17" s="8"/>
      <c r="AJ17" s="8"/>
      <c r="AK17" s="8"/>
      <c r="AL17" s="8"/>
      <c r="AM17" s="8"/>
      <c r="AN17" s="8"/>
      <c r="AO17" s="8"/>
      <c r="AP17" s="8"/>
      <c r="AQ17" s="5" t="s">
        <v>251</v>
      </c>
      <c r="AR17" s="7"/>
    </row>
    <row r="18">
      <c r="A18" s="4" t="s">
        <v>252</v>
      </c>
      <c r="B18" s="5" t="s">
        <v>253</v>
      </c>
      <c r="C18" s="6" t="s">
        <v>254</v>
      </c>
      <c r="D18" s="6" t="s">
        <v>255</v>
      </c>
      <c r="E18" s="6" t="s">
        <v>256</v>
      </c>
      <c r="F18" s="5" t="s">
        <v>225</v>
      </c>
      <c r="G18" s="5" t="s">
        <v>257</v>
      </c>
      <c r="H18" s="5" t="s">
        <v>258</v>
      </c>
      <c r="I18" s="5"/>
      <c r="J18" s="5" t="s">
        <v>259</v>
      </c>
      <c r="K18" s="5" t="s">
        <v>62</v>
      </c>
      <c r="L18" s="5" t="s">
        <v>63</v>
      </c>
      <c r="M18" s="5" t="s">
        <v>260</v>
      </c>
      <c r="N18" s="5" t="s">
        <v>261</v>
      </c>
      <c r="O18" s="5" t="s">
        <v>262</v>
      </c>
      <c r="P18" s="5" t="s">
        <v>263</v>
      </c>
      <c r="Q18" s="5" t="s">
        <v>264</v>
      </c>
      <c r="R18" s="5" t="s">
        <v>265</v>
      </c>
      <c r="S18" s="5" t="s">
        <v>266</v>
      </c>
      <c r="T18" s="5" t="s">
        <v>267</v>
      </c>
      <c r="U18" s="5" t="s">
        <v>268</v>
      </c>
      <c r="V18" s="5" t="s">
        <v>269</v>
      </c>
      <c r="W18" s="5" t="s">
        <v>270</v>
      </c>
      <c r="X18" s="5" t="s">
        <v>271</v>
      </c>
      <c r="Y18" s="5" t="s">
        <v>272</v>
      </c>
      <c r="Z18" s="5" t="s">
        <v>273</v>
      </c>
      <c r="AA18" s="5" t="s">
        <v>274</v>
      </c>
      <c r="AB18" s="5" t="s">
        <v>275</v>
      </c>
      <c r="AC18" s="5" t="s">
        <v>276</v>
      </c>
      <c r="AD18" s="5" t="s">
        <v>277</v>
      </c>
      <c r="AE18" s="5" t="s">
        <v>278</v>
      </c>
      <c r="AF18" s="5" t="s">
        <v>279</v>
      </c>
      <c r="AG18" s="8"/>
      <c r="AH18" s="8"/>
      <c r="AI18" s="8"/>
      <c r="AJ18" s="8"/>
      <c r="AK18" s="8"/>
      <c r="AL18" s="8"/>
      <c r="AM18" s="8"/>
      <c r="AN18" s="8"/>
      <c r="AO18" s="8"/>
      <c r="AP18" s="8"/>
      <c r="AQ18" s="5" t="s">
        <v>280</v>
      </c>
      <c r="AR18" s="7"/>
    </row>
    <row r="19">
      <c r="A19" s="4" t="s">
        <v>281</v>
      </c>
      <c r="B19" s="5" t="s">
        <v>254</v>
      </c>
      <c r="C19" s="6" t="s">
        <v>151</v>
      </c>
      <c r="D19" s="6" t="s">
        <v>282</v>
      </c>
      <c r="E19" s="6" t="s">
        <v>283</v>
      </c>
      <c r="F19" s="5" t="s">
        <v>49</v>
      </c>
      <c r="G19" s="7"/>
      <c r="H19" s="7"/>
      <c r="I19" s="5"/>
      <c r="J19" s="5" t="s">
        <v>166</v>
      </c>
      <c r="K19" s="5" t="s">
        <v>62</v>
      </c>
      <c r="L19" s="5" t="s">
        <v>52</v>
      </c>
      <c r="M19" s="7"/>
      <c r="N19" s="7"/>
      <c r="O19" s="7"/>
      <c r="P19" s="7"/>
      <c r="Q19" s="7"/>
      <c r="R19" s="7"/>
      <c r="S19" s="7"/>
      <c r="T19" s="7"/>
      <c r="U19" s="7"/>
      <c r="V19" s="7"/>
      <c r="W19" s="7"/>
      <c r="X19" s="7"/>
      <c r="Y19" s="7"/>
      <c r="Z19" s="7"/>
      <c r="AA19" s="7"/>
      <c r="AB19" s="7"/>
      <c r="AC19" s="7"/>
      <c r="AD19" s="7"/>
      <c r="AE19" s="7"/>
      <c r="AF19" s="7"/>
      <c r="AG19" s="8"/>
      <c r="AH19" s="8"/>
      <c r="AI19" s="8"/>
      <c r="AJ19" s="8"/>
      <c r="AK19" s="8"/>
      <c r="AL19" s="8"/>
      <c r="AM19" s="8"/>
      <c r="AN19" s="8"/>
      <c r="AO19" s="8"/>
      <c r="AP19" s="8"/>
      <c r="AQ19" s="5" t="s">
        <v>284</v>
      </c>
      <c r="AR19" s="7"/>
    </row>
    <row r="20" ht="28.5" customHeight="1">
      <c r="A20" s="4" t="s">
        <v>285</v>
      </c>
      <c r="B20" s="5" t="s">
        <v>55</v>
      </c>
      <c r="C20" s="12" t="s">
        <v>286</v>
      </c>
      <c r="D20" s="6" t="s">
        <v>287</v>
      </c>
      <c r="E20" s="6" t="s">
        <v>288</v>
      </c>
      <c r="F20" s="5" t="s">
        <v>289</v>
      </c>
      <c r="G20" s="7"/>
      <c r="H20" s="7"/>
      <c r="I20" s="5"/>
      <c r="J20" s="5" t="s">
        <v>290</v>
      </c>
      <c r="K20" s="5" t="s">
        <v>62</v>
      </c>
      <c r="L20" s="5" t="s">
        <v>52</v>
      </c>
      <c r="M20" s="7"/>
      <c r="N20" s="7"/>
      <c r="O20" s="7"/>
      <c r="P20" s="7"/>
      <c r="Q20" s="7"/>
      <c r="R20" s="7"/>
      <c r="S20" s="7"/>
      <c r="T20" s="7"/>
      <c r="U20" s="7"/>
      <c r="V20" s="7"/>
      <c r="W20" s="7"/>
      <c r="X20" s="7"/>
      <c r="Y20" s="7"/>
      <c r="Z20" s="7"/>
      <c r="AA20" s="7"/>
      <c r="AB20" s="7"/>
      <c r="AC20" s="7"/>
      <c r="AD20" s="7"/>
      <c r="AE20" s="7"/>
      <c r="AF20" s="7"/>
      <c r="AG20" s="8"/>
      <c r="AH20" s="8"/>
      <c r="AI20" s="8"/>
      <c r="AJ20" s="8"/>
      <c r="AK20" s="8"/>
      <c r="AL20" s="8"/>
      <c r="AM20" s="8"/>
      <c r="AN20" s="8"/>
      <c r="AO20" s="8"/>
      <c r="AP20" s="8"/>
      <c r="AQ20" s="5" t="s">
        <v>291</v>
      </c>
      <c r="AR20" s="7"/>
    </row>
    <row r="21">
      <c r="A21" s="4" t="s">
        <v>292</v>
      </c>
      <c r="B21" s="5" t="s">
        <v>152</v>
      </c>
      <c r="C21" s="6" t="s">
        <v>293</v>
      </c>
      <c r="D21" s="6" t="s">
        <v>294</v>
      </c>
      <c r="E21" s="6" t="s">
        <v>295</v>
      </c>
      <c r="F21" s="5" t="s">
        <v>296</v>
      </c>
      <c r="G21" s="7"/>
      <c r="H21" s="7"/>
      <c r="I21" s="5"/>
      <c r="J21" s="5" t="s">
        <v>259</v>
      </c>
      <c r="K21" s="5" t="s">
        <v>62</v>
      </c>
      <c r="L21" s="5" t="s">
        <v>63</v>
      </c>
      <c r="M21" s="7"/>
      <c r="N21" s="7"/>
      <c r="O21" s="7"/>
      <c r="P21" s="7"/>
      <c r="Q21" s="7"/>
      <c r="R21" s="7"/>
      <c r="S21" s="7"/>
      <c r="T21" s="7"/>
      <c r="U21" s="7"/>
      <c r="V21" s="7"/>
      <c r="W21" s="7"/>
      <c r="X21" s="7"/>
      <c r="Y21" s="7"/>
      <c r="Z21" s="7"/>
      <c r="AA21" s="7"/>
      <c r="AB21" s="7"/>
      <c r="AC21" s="7"/>
      <c r="AD21" s="7"/>
      <c r="AE21" s="7"/>
      <c r="AF21" s="7"/>
      <c r="AG21" s="8"/>
      <c r="AH21" s="8"/>
      <c r="AI21" s="8"/>
      <c r="AJ21" s="8"/>
      <c r="AK21" s="8"/>
      <c r="AL21" s="8"/>
      <c r="AM21" s="8"/>
      <c r="AN21" s="8"/>
      <c r="AO21" s="8"/>
      <c r="AP21" s="8"/>
      <c r="AQ21" s="5" t="s">
        <v>297</v>
      </c>
      <c r="AR21" s="7"/>
    </row>
    <row r="22">
      <c r="A22" s="4" t="s">
        <v>298</v>
      </c>
      <c r="B22" s="5" t="s">
        <v>254</v>
      </c>
      <c r="C22" s="6" t="s">
        <v>299</v>
      </c>
      <c r="D22" s="6" t="s">
        <v>300</v>
      </c>
      <c r="E22" s="6" t="s">
        <v>301</v>
      </c>
      <c r="F22" s="5" t="s">
        <v>225</v>
      </c>
      <c r="G22" s="7"/>
      <c r="H22" s="7"/>
      <c r="I22" s="5"/>
      <c r="J22" s="5" t="s">
        <v>302</v>
      </c>
      <c r="K22" s="5" t="s">
        <v>51</v>
      </c>
      <c r="L22" s="5" t="s">
        <v>303</v>
      </c>
      <c r="M22" s="7"/>
      <c r="N22" s="7"/>
      <c r="O22" s="7"/>
      <c r="P22" s="7"/>
      <c r="Q22" s="7"/>
      <c r="R22" s="7"/>
      <c r="S22" s="7"/>
      <c r="T22" s="7"/>
      <c r="U22" s="7"/>
      <c r="V22" s="7"/>
      <c r="W22" s="7"/>
      <c r="X22" s="7"/>
      <c r="Y22" s="7"/>
      <c r="Z22" s="7"/>
      <c r="AA22" s="7"/>
      <c r="AB22" s="7"/>
      <c r="AC22" s="7"/>
      <c r="AD22" s="7"/>
      <c r="AE22" s="7"/>
      <c r="AF22" s="7"/>
      <c r="AG22" s="8"/>
      <c r="AH22" s="8"/>
      <c r="AI22" s="8"/>
      <c r="AJ22" s="8"/>
      <c r="AK22" s="8"/>
      <c r="AL22" s="8"/>
      <c r="AM22" s="8"/>
      <c r="AN22" s="8"/>
      <c r="AO22" s="8"/>
      <c r="AP22" s="8"/>
      <c r="AQ22" s="5" t="s">
        <v>304</v>
      </c>
      <c r="AR22" s="7"/>
    </row>
    <row r="23">
      <c r="A23" s="4" t="s">
        <v>305</v>
      </c>
      <c r="B23" s="5" t="s">
        <v>56</v>
      </c>
      <c r="C23" s="6" t="s">
        <v>306</v>
      </c>
      <c r="D23" s="6" t="s">
        <v>307</v>
      </c>
      <c r="E23" s="6" t="s">
        <v>308</v>
      </c>
      <c r="F23" s="5" t="s">
        <v>309</v>
      </c>
      <c r="G23" s="5" t="s">
        <v>241</v>
      </c>
      <c r="H23" s="7"/>
      <c r="I23" s="5"/>
      <c r="J23" s="5" t="s">
        <v>310</v>
      </c>
      <c r="K23" s="5" t="s">
        <v>51</v>
      </c>
      <c r="L23" s="7"/>
      <c r="M23" s="7"/>
      <c r="N23" s="7"/>
      <c r="O23" s="7"/>
      <c r="P23" s="7"/>
      <c r="Q23" s="7"/>
      <c r="R23" s="7"/>
      <c r="S23" s="7"/>
      <c r="T23" s="7"/>
      <c r="U23" s="7"/>
      <c r="V23" s="7"/>
      <c r="W23" s="7"/>
      <c r="X23" s="7"/>
      <c r="Y23" s="7"/>
      <c r="Z23" s="7"/>
      <c r="AA23" s="7"/>
      <c r="AB23" s="7"/>
      <c r="AC23" s="7"/>
      <c r="AD23" s="7"/>
      <c r="AE23" s="7"/>
      <c r="AF23" s="7"/>
      <c r="AG23" s="8"/>
      <c r="AH23" s="8"/>
      <c r="AI23" s="8"/>
      <c r="AJ23" s="8"/>
      <c r="AK23" s="8"/>
      <c r="AL23" s="8"/>
      <c r="AM23" s="8"/>
      <c r="AN23" s="8"/>
      <c r="AO23" s="8"/>
      <c r="AP23" s="8"/>
      <c r="AQ23" s="5" t="s">
        <v>311</v>
      </c>
      <c r="AR23" s="7"/>
    </row>
    <row r="24">
      <c r="A24" s="4" t="s">
        <v>312</v>
      </c>
      <c r="B24" s="5" t="s">
        <v>313</v>
      </c>
      <c r="C24" s="6" t="s">
        <v>314</v>
      </c>
      <c r="D24" s="6" t="s">
        <v>315</v>
      </c>
      <c r="E24" s="6" t="s">
        <v>316</v>
      </c>
      <c r="F24" s="5" t="s">
        <v>317</v>
      </c>
      <c r="G24" s="7"/>
      <c r="H24" s="7"/>
      <c r="I24" s="5"/>
      <c r="J24" s="5" t="s">
        <v>250</v>
      </c>
      <c r="K24" s="5" t="s">
        <v>62</v>
      </c>
      <c r="L24" s="5">
        <f>29/12</f>
        <v>2.416666667</v>
      </c>
      <c r="M24" s="7"/>
      <c r="N24" s="7"/>
      <c r="O24" s="7"/>
      <c r="P24" s="7"/>
      <c r="Q24" s="7"/>
      <c r="R24" s="7"/>
      <c r="S24" s="7"/>
      <c r="T24" s="7"/>
      <c r="U24" s="7"/>
      <c r="V24" s="7"/>
      <c r="W24" s="7"/>
      <c r="X24" s="7"/>
      <c r="Y24" s="7"/>
      <c r="Z24" s="7"/>
      <c r="AA24" s="7"/>
      <c r="AB24" s="7"/>
      <c r="AC24" s="7"/>
      <c r="AD24" s="7"/>
      <c r="AE24" s="7"/>
      <c r="AF24" s="7"/>
      <c r="AG24" s="8"/>
      <c r="AH24" s="8"/>
      <c r="AI24" s="8"/>
      <c r="AJ24" s="8"/>
      <c r="AK24" s="8"/>
      <c r="AL24" s="8"/>
      <c r="AM24" s="8"/>
      <c r="AN24" s="8"/>
      <c r="AO24" s="8"/>
      <c r="AP24" s="8"/>
      <c r="AQ24" s="5" t="s">
        <v>318</v>
      </c>
      <c r="AR24" s="7"/>
    </row>
    <row r="25">
      <c r="A25" s="4" t="s">
        <v>319</v>
      </c>
      <c r="B25" s="5" t="s">
        <v>127</v>
      </c>
      <c r="C25" s="6" t="s">
        <v>320</v>
      </c>
      <c r="D25" s="12" t="s">
        <v>321</v>
      </c>
      <c r="E25" s="6" t="s">
        <v>322</v>
      </c>
      <c r="F25" s="5" t="s">
        <v>225</v>
      </c>
      <c r="G25" s="7"/>
      <c r="H25" s="7"/>
      <c r="I25" s="5"/>
      <c r="J25" s="5" t="s">
        <v>323</v>
      </c>
      <c r="K25" s="5">
        <f>10/12</f>
        <v>0.8333333333</v>
      </c>
      <c r="L25" s="5" t="s">
        <v>52</v>
      </c>
      <c r="M25" s="7"/>
      <c r="N25" s="7"/>
      <c r="O25" s="7"/>
      <c r="P25" s="7"/>
      <c r="Q25" s="7"/>
      <c r="R25" s="7"/>
      <c r="S25" s="7"/>
      <c r="T25" s="7"/>
      <c r="U25" s="7"/>
      <c r="V25" s="7"/>
      <c r="W25" s="7"/>
      <c r="X25" s="7"/>
      <c r="Y25" s="7"/>
      <c r="Z25" s="7"/>
      <c r="AA25" s="7"/>
      <c r="AB25" s="7"/>
      <c r="AC25" s="7"/>
      <c r="AD25" s="7"/>
      <c r="AE25" s="7"/>
      <c r="AF25" s="7"/>
      <c r="AG25" s="8"/>
      <c r="AH25" s="8"/>
      <c r="AI25" s="8"/>
      <c r="AJ25" s="8"/>
      <c r="AK25" s="8"/>
      <c r="AL25" s="8"/>
      <c r="AM25" s="8"/>
      <c r="AN25" s="8"/>
      <c r="AO25" s="8"/>
      <c r="AP25" s="8"/>
      <c r="AQ25" s="5" t="s">
        <v>324</v>
      </c>
      <c r="AR25" s="7"/>
    </row>
    <row r="26">
      <c r="A26" s="4" t="s">
        <v>325</v>
      </c>
      <c r="B26" s="5" t="s">
        <v>212</v>
      </c>
      <c r="C26" s="6" t="s">
        <v>254</v>
      </c>
      <c r="D26" s="6" t="s">
        <v>326</v>
      </c>
      <c r="E26" s="11" t="s">
        <v>327</v>
      </c>
      <c r="F26" s="5" t="s">
        <v>328</v>
      </c>
      <c r="G26" s="5" t="s">
        <v>228</v>
      </c>
      <c r="H26" s="12" t="s">
        <v>329</v>
      </c>
      <c r="I26" s="5"/>
      <c r="J26" s="5" t="s">
        <v>233</v>
      </c>
      <c r="K26" s="5" t="s">
        <v>62</v>
      </c>
      <c r="L26" s="5">
        <f>42/12</f>
        <v>3.5</v>
      </c>
      <c r="M26" s="12" t="s">
        <v>64</v>
      </c>
      <c r="N26" s="12" t="s">
        <v>330</v>
      </c>
      <c r="O26" s="12" t="s">
        <v>331</v>
      </c>
      <c r="P26" s="5" t="s">
        <v>332</v>
      </c>
      <c r="Q26" s="7"/>
      <c r="R26" s="7"/>
      <c r="S26" s="7"/>
      <c r="T26" s="7"/>
      <c r="U26" s="12" t="s">
        <v>333</v>
      </c>
      <c r="V26" s="12" t="s">
        <v>334</v>
      </c>
      <c r="W26" s="14"/>
      <c r="X26" s="5" t="s">
        <v>335</v>
      </c>
      <c r="Y26" s="7"/>
      <c r="Z26" s="12" t="s">
        <v>336</v>
      </c>
      <c r="AA26" s="7"/>
      <c r="AB26" s="7"/>
      <c r="AC26" s="7"/>
      <c r="AD26" s="7"/>
      <c r="AE26" s="7"/>
      <c r="AF26" s="7"/>
      <c r="AG26" s="8"/>
      <c r="AH26" s="8"/>
      <c r="AI26" s="8"/>
      <c r="AJ26" s="8"/>
      <c r="AK26" s="8"/>
      <c r="AL26" s="8"/>
      <c r="AM26" s="8"/>
      <c r="AN26" s="8"/>
      <c r="AO26" s="8"/>
      <c r="AP26" s="8"/>
      <c r="AQ26" s="5" t="s">
        <v>337</v>
      </c>
      <c r="AR26" s="7"/>
    </row>
    <row r="27">
      <c r="A27" s="4" t="s">
        <v>338</v>
      </c>
      <c r="B27" s="5" t="s">
        <v>212</v>
      </c>
      <c r="C27" s="6" t="s">
        <v>339</v>
      </c>
      <c r="D27" s="6" t="s">
        <v>340</v>
      </c>
      <c r="E27" s="6" t="s">
        <v>341</v>
      </c>
      <c r="F27" s="5" t="s">
        <v>342</v>
      </c>
      <c r="G27" s="7"/>
      <c r="H27" s="7"/>
      <c r="I27" s="5"/>
      <c r="J27" s="5" t="s">
        <v>343</v>
      </c>
      <c r="K27" s="5" t="s">
        <v>51</v>
      </c>
      <c r="L27" s="5" t="s">
        <v>52</v>
      </c>
      <c r="M27" s="7"/>
      <c r="N27" s="7"/>
      <c r="O27" s="7"/>
      <c r="P27" s="7"/>
      <c r="Q27" s="7"/>
      <c r="R27" s="7"/>
      <c r="S27" s="7"/>
      <c r="T27" s="7"/>
      <c r="U27" s="7"/>
      <c r="V27" s="7"/>
      <c r="W27" s="7"/>
      <c r="X27" s="7"/>
      <c r="Y27" s="7"/>
      <c r="Z27" s="7"/>
      <c r="AA27" s="7"/>
      <c r="AB27" s="7"/>
      <c r="AC27" s="7"/>
      <c r="AD27" s="7"/>
      <c r="AE27" s="7"/>
      <c r="AF27" s="7"/>
      <c r="AG27" s="8"/>
      <c r="AH27" s="8"/>
      <c r="AI27" s="8"/>
      <c r="AJ27" s="8"/>
      <c r="AK27" s="8"/>
      <c r="AL27" s="8"/>
      <c r="AM27" s="8"/>
      <c r="AN27" s="8"/>
      <c r="AO27" s="8"/>
      <c r="AP27" s="8"/>
      <c r="AQ27" s="5" t="s">
        <v>344</v>
      </c>
      <c r="AR27" s="7"/>
    </row>
    <row r="28">
      <c r="A28" s="4" t="s">
        <v>345</v>
      </c>
      <c r="B28" s="5" t="s">
        <v>346</v>
      </c>
      <c r="C28" s="6" t="s">
        <v>45</v>
      </c>
      <c r="D28" s="12" t="s">
        <v>347</v>
      </c>
      <c r="E28" s="6" t="s">
        <v>348</v>
      </c>
      <c r="F28" s="5" t="s">
        <v>349</v>
      </c>
      <c r="G28" s="7"/>
      <c r="H28" s="7"/>
      <c r="I28" s="5"/>
      <c r="J28" s="5" t="s">
        <v>350</v>
      </c>
      <c r="K28" s="5" t="s">
        <v>62</v>
      </c>
      <c r="L28" s="5" t="s">
        <v>63</v>
      </c>
      <c r="M28" s="7"/>
      <c r="N28" s="7"/>
      <c r="O28" s="7"/>
      <c r="P28" s="7"/>
      <c r="Q28" s="7"/>
      <c r="R28" s="7"/>
      <c r="S28" s="7"/>
      <c r="T28" s="7"/>
      <c r="U28" s="7"/>
      <c r="V28" s="7"/>
      <c r="W28" s="7"/>
      <c r="X28" s="7"/>
      <c r="Y28" s="7"/>
      <c r="Z28" s="7"/>
      <c r="AA28" s="7"/>
      <c r="AB28" s="7"/>
      <c r="AC28" s="7"/>
      <c r="AD28" s="7"/>
      <c r="AE28" s="7"/>
      <c r="AF28" s="7"/>
      <c r="AG28" s="8"/>
      <c r="AH28" s="8"/>
      <c r="AI28" s="8"/>
      <c r="AJ28" s="8"/>
      <c r="AK28" s="8"/>
      <c r="AL28" s="8"/>
      <c r="AM28" s="8"/>
      <c r="AN28" s="8"/>
      <c r="AO28" s="8"/>
      <c r="AP28" s="8"/>
      <c r="AQ28" s="5" t="s">
        <v>351</v>
      </c>
      <c r="AR28" s="7"/>
    </row>
    <row r="29" ht="27.75" customHeight="1">
      <c r="A29" s="4" t="s">
        <v>352</v>
      </c>
      <c r="B29" s="5" t="s">
        <v>313</v>
      </c>
      <c r="C29" s="6" t="s">
        <v>353</v>
      </c>
      <c r="D29" s="12" t="s">
        <v>354</v>
      </c>
      <c r="E29" s="6" t="s">
        <v>355</v>
      </c>
      <c r="F29" s="5" t="s">
        <v>225</v>
      </c>
      <c r="G29" s="7"/>
      <c r="H29" s="7"/>
      <c r="I29" s="5"/>
      <c r="J29" s="5" t="s">
        <v>356</v>
      </c>
      <c r="K29" s="5" t="s">
        <v>62</v>
      </c>
      <c r="L29" s="5" t="s">
        <v>63</v>
      </c>
      <c r="M29" s="7"/>
      <c r="N29" s="7"/>
      <c r="O29" s="7"/>
      <c r="P29" s="7"/>
      <c r="Q29" s="7"/>
      <c r="R29" s="7"/>
      <c r="S29" s="7"/>
      <c r="T29" s="7"/>
      <c r="U29" s="7"/>
      <c r="V29" s="7"/>
      <c r="W29" s="7"/>
      <c r="X29" s="7"/>
      <c r="Y29" s="7"/>
      <c r="Z29" s="7"/>
      <c r="AA29" s="7"/>
      <c r="AB29" s="7"/>
      <c r="AC29" s="7"/>
      <c r="AD29" s="7"/>
      <c r="AE29" s="7"/>
      <c r="AF29" s="7"/>
      <c r="AG29" s="8"/>
      <c r="AH29" s="8"/>
      <c r="AI29" s="8"/>
      <c r="AJ29" s="8"/>
      <c r="AK29" s="8"/>
      <c r="AL29" s="8"/>
      <c r="AM29" s="8"/>
      <c r="AN29" s="8"/>
      <c r="AO29" s="8"/>
      <c r="AP29" s="8"/>
      <c r="AQ29" s="5" t="s">
        <v>357</v>
      </c>
      <c r="AR29" s="7"/>
    </row>
    <row r="30" ht="39.0" customHeight="1">
      <c r="A30" s="4" t="s">
        <v>358</v>
      </c>
      <c r="B30" s="5" t="s">
        <v>127</v>
      </c>
      <c r="C30" s="12" t="s">
        <v>359</v>
      </c>
      <c r="D30" s="6" t="s">
        <v>360</v>
      </c>
      <c r="E30" s="6" t="s">
        <v>361</v>
      </c>
      <c r="F30" s="5" t="s">
        <v>247</v>
      </c>
      <c r="G30" s="7"/>
      <c r="H30" s="7"/>
      <c r="I30" s="5"/>
      <c r="J30" s="5" t="s">
        <v>362</v>
      </c>
      <c r="K30" s="5" t="s">
        <v>62</v>
      </c>
      <c r="L30" s="5" t="s">
        <v>63</v>
      </c>
      <c r="M30" s="7"/>
      <c r="N30" s="7"/>
      <c r="O30" s="7"/>
      <c r="P30" s="7"/>
      <c r="Q30" s="7"/>
      <c r="R30" s="7"/>
      <c r="S30" s="7"/>
      <c r="T30" s="7"/>
      <c r="U30" s="7"/>
      <c r="V30" s="7"/>
      <c r="W30" s="7"/>
      <c r="X30" s="7"/>
      <c r="Y30" s="7"/>
      <c r="Z30" s="7"/>
      <c r="AA30" s="7"/>
      <c r="AB30" s="7"/>
      <c r="AC30" s="7"/>
      <c r="AD30" s="7"/>
      <c r="AE30" s="7"/>
      <c r="AF30" s="7"/>
      <c r="AG30" s="8"/>
      <c r="AH30" s="8"/>
      <c r="AI30" s="8"/>
      <c r="AJ30" s="8"/>
      <c r="AK30" s="8"/>
      <c r="AL30" s="8"/>
      <c r="AM30" s="8"/>
      <c r="AN30" s="8"/>
      <c r="AO30" s="8"/>
      <c r="AP30" s="8"/>
      <c r="AQ30" s="5" t="s">
        <v>363</v>
      </c>
      <c r="AR30" s="7"/>
    </row>
    <row r="31">
      <c r="A31" s="5" t="s">
        <v>364</v>
      </c>
      <c r="B31" s="5" t="s">
        <v>95</v>
      </c>
      <c r="C31" s="6" t="s">
        <v>237</v>
      </c>
      <c r="D31" s="6" t="s">
        <v>365</v>
      </c>
      <c r="E31" s="6" t="s">
        <v>366</v>
      </c>
      <c r="F31" s="5" t="s">
        <v>367</v>
      </c>
      <c r="G31" s="7">
        <f>0.652*2042</f>
        <v>1331.384</v>
      </c>
      <c r="H31" s="7">
        <f>2042-G31</f>
        <v>710.616</v>
      </c>
      <c r="I31" s="5"/>
      <c r="J31" s="5" t="s">
        <v>50</v>
      </c>
      <c r="K31" s="5" t="s">
        <v>62</v>
      </c>
      <c r="L31" s="7">
        <f t="shared" ref="L31:L32" si="1">23/12</f>
        <v>1.916666667</v>
      </c>
      <c r="M31" s="7">
        <f>1005*0.643</f>
        <v>646.215</v>
      </c>
      <c r="N31" s="7">
        <f>1005-M31</f>
        <v>358.785</v>
      </c>
      <c r="O31" s="5" t="s">
        <v>368</v>
      </c>
      <c r="P31" s="5" t="s">
        <v>369</v>
      </c>
      <c r="Q31" s="5">
        <f>1841*0.639</f>
        <v>1176.399</v>
      </c>
      <c r="R31" s="7">
        <f>1841-Q31</f>
        <v>664.601</v>
      </c>
      <c r="S31" s="7">
        <f>201*0.766</f>
        <v>153.966</v>
      </c>
      <c r="T31" s="7">
        <f>201-S31</f>
        <v>47.034</v>
      </c>
      <c r="U31" s="7">
        <f>672*0.753</f>
        <v>506.016</v>
      </c>
      <c r="V31" s="7">
        <f>672-U31</f>
        <v>165.984</v>
      </c>
      <c r="W31" s="7">
        <f>903*0.567</f>
        <v>512.001</v>
      </c>
      <c r="X31" s="7">
        <f>903-W31</f>
        <v>390.999</v>
      </c>
      <c r="Y31" s="7">
        <f>540*0.556</f>
        <v>300.24</v>
      </c>
      <c r="Z31" s="7">
        <f>540-Y31</f>
        <v>239.76</v>
      </c>
      <c r="AA31" s="7">
        <f>1304*0.666</f>
        <v>868.464</v>
      </c>
      <c r="AB31" s="7">
        <f>1304-AA31</f>
        <v>435.536</v>
      </c>
      <c r="AC31" s="7"/>
      <c r="AD31" s="7"/>
      <c r="AE31" s="7"/>
      <c r="AF31" s="7"/>
      <c r="AG31" s="8"/>
      <c r="AH31" s="8"/>
      <c r="AI31" s="8"/>
      <c r="AJ31" s="8"/>
      <c r="AK31" s="8"/>
      <c r="AL31" s="8"/>
      <c r="AM31" s="8"/>
      <c r="AN31" s="9" t="s">
        <v>370</v>
      </c>
      <c r="AO31" s="8"/>
      <c r="AP31" s="8"/>
      <c r="AQ31" s="5" t="s">
        <v>371</v>
      </c>
      <c r="AR31" s="7"/>
    </row>
    <row r="32">
      <c r="A32" s="5" t="s">
        <v>364</v>
      </c>
      <c r="B32" s="5" t="s">
        <v>95</v>
      </c>
      <c r="C32" s="6" t="s">
        <v>151</v>
      </c>
      <c r="D32" s="6" t="s">
        <v>365</v>
      </c>
      <c r="E32" s="6" t="s">
        <v>366</v>
      </c>
      <c r="F32" s="5" t="s">
        <v>367</v>
      </c>
      <c r="G32" s="7">
        <f>3496*0.84</f>
        <v>2936.64</v>
      </c>
      <c r="H32" s="7">
        <f>3496-G32</f>
        <v>559.36</v>
      </c>
      <c r="I32" s="5"/>
      <c r="J32" s="5" t="s">
        <v>50</v>
      </c>
      <c r="K32" s="5" t="s">
        <v>62</v>
      </c>
      <c r="L32" s="7">
        <f t="shared" si="1"/>
        <v>1.916666667</v>
      </c>
      <c r="M32" s="7">
        <f>1746*0.839</f>
        <v>1464.894</v>
      </c>
      <c r="N32" s="7">
        <f>1746-M32</f>
        <v>281.106</v>
      </c>
      <c r="O32" s="7">
        <f>1750*0.841</f>
        <v>1471.75</v>
      </c>
      <c r="P32" s="7">
        <f>1750-O32</f>
        <v>278.25</v>
      </c>
      <c r="Q32" s="7">
        <f>3156*0.842</f>
        <v>2657.352</v>
      </c>
      <c r="R32" s="7">
        <f>3156-Q32</f>
        <v>498.648</v>
      </c>
      <c r="S32" s="7">
        <f>340*0.818</f>
        <v>278.12</v>
      </c>
      <c r="T32" s="7">
        <f>340-S32</f>
        <v>61.88</v>
      </c>
      <c r="U32" s="7">
        <f>1113*0.866</f>
        <v>963.858</v>
      </c>
      <c r="V32" s="7">
        <f>1113-U32</f>
        <v>149.142</v>
      </c>
      <c r="W32" s="7">
        <f>1601*0.818</f>
        <v>1309.618</v>
      </c>
      <c r="X32" s="7">
        <f>1601-W32</f>
        <v>291.382</v>
      </c>
      <c r="Y32" s="7">
        <f>570*0.786</f>
        <v>448.02</v>
      </c>
      <c r="Z32" s="7">
        <f>570-Y32</f>
        <v>121.98</v>
      </c>
      <c r="AA32" s="7">
        <f>2438*0.837</f>
        <v>2040.606</v>
      </c>
      <c r="AB32" s="7">
        <f>2438-AA32</f>
        <v>397.394</v>
      </c>
      <c r="AC32" s="7"/>
      <c r="AD32" s="7"/>
      <c r="AE32" s="7"/>
      <c r="AF32" s="7"/>
      <c r="AG32" s="8"/>
      <c r="AH32" s="8"/>
      <c r="AI32" s="8"/>
      <c r="AJ32" s="8"/>
      <c r="AK32" s="8"/>
      <c r="AL32" s="8"/>
      <c r="AM32" s="8"/>
      <c r="AN32" s="9" t="s">
        <v>372</v>
      </c>
      <c r="AO32" s="8"/>
      <c r="AP32" s="8"/>
      <c r="AQ32" s="5" t="s">
        <v>371</v>
      </c>
      <c r="AR32" s="7"/>
    </row>
    <row r="33">
      <c r="A33" s="15" t="s">
        <v>373</v>
      </c>
      <c r="B33" s="15" t="s">
        <v>127</v>
      </c>
      <c r="C33" s="16" t="s">
        <v>374</v>
      </c>
      <c r="D33" s="17" t="s">
        <v>375</v>
      </c>
      <c r="E33" s="16" t="s">
        <v>376</v>
      </c>
      <c r="F33" s="15" t="s">
        <v>367</v>
      </c>
      <c r="G33" s="15" t="s">
        <v>377</v>
      </c>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8"/>
      <c r="AH33" s="8"/>
      <c r="AI33" s="8"/>
      <c r="AJ33" s="8"/>
      <c r="AK33" s="8"/>
      <c r="AL33" s="8"/>
      <c r="AM33" s="8"/>
      <c r="AN33" s="8"/>
      <c r="AO33" s="8"/>
      <c r="AP33" s="8"/>
      <c r="AQ33" s="18"/>
      <c r="AR33" s="18"/>
    </row>
    <row r="34">
      <c r="A34" s="15" t="s">
        <v>373</v>
      </c>
      <c r="B34" s="15" t="s">
        <v>127</v>
      </c>
      <c r="C34" s="16" t="s">
        <v>378</v>
      </c>
      <c r="D34" s="17" t="s">
        <v>375</v>
      </c>
      <c r="E34" s="16" t="s">
        <v>376</v>
      </c>
      <c r="F34" s="15" t="s">
        <v>367</v>
      </c>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8"/>
      <c r="AH34" s="8"/>
      <c r="AI34" s="8"/>
      <c r="AJ34" s="8"/>
      <c r="AK34" s="8"/>
      <c r="AL34" s="8"/>
      <c r="AM34" s="8"/>
      <c r="AN34" s="8"/>
      <c r="AO34" s="8"/>
      <c r="AP34" s="8"/>
      <c r="AQ34" s="18"/>
      <c r="AR34" s="18"/>
    </row>
    <row r="35">
      <c r="A35" s="15" t="s">
        <v>373</v>
      </c>
      <c r="B35" s="15" t="s">
        <v>127</v>
      </c>
      <c r="C35" s="16" t="s">
        <v>75</v>
      </c>
      <c r="D35" s="17" t="s">
        <v>375</v>
      </c>
      <c r="E35" s="16" t="s">
        <v>376</v>
      </c>
      <c r="F35" s="15" t="s">
        <v>367</v>
      </c>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8"/>
      <c r="AH35" s="8"/>
      <c r="AI35" s="8"/>
      <c r="AJ35" s="8"/>
      <c r="AK35" s="8"/>
      <c r="AL35" s="8"/>
      <c r="AM35" s="8"/>
      <c r="AN35" s="8"/>
      <c r="AO35" s="8"/>
      <c r="AP35" s="8"/>
      <c r="AQ35" s="18"/>
      <c r="AR35" s="18"/>
    </row>
    <row r="36">
      <c r="A36" s="15" t="s">
        <v>373</v>
      </c>
      <c r="B36" s="15" t="s">
        <v>127</v>
      </c>
      <c r="C36" s="16" t="s">
        <v>212</v>
      </c>
      <c r="D36" s="17" t="s">
        <v>375</v>
      </c>
      <c r="E36" s="16" t="s">
        <v>376</v>
      </c>
      <c r="F36" s="15" t="s">
        <v>367</v>
      </c>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8"/>
      <c r="AH36" s="8"/>
      <c r="AI36" s="8"/>
      <c r="AJ36" s="8"/>
      <c r="AK36" s="8"/>
      <c r="AL36" s="8"/>
      <c r="AM36" s="8"/>
      <c r="AN36" s="8"/>
      <c r="AO36" s="8"/>
      <c r="AP36" s="8"/>
      <c r="AQ36" s="18"/>
      <c r="AR36" s="18"/>
    </row>
    <row r="37">
      <c r="A37" s="5" t="s">
        <v>379</v>
      </c>
      <c r="B37" s="5" t="s">
        <v>95</v>
      </c>
      <c r="C37" s="6" t="s">
        <v>380</v>
      </c>
      <c r="D37" s="6" t="s">
        <v>381</v>
      </c>
      <c r="E37" s="6" t="s">
        <v>382</v>
      </c>
      <c r="F37" s="5" t="s">
        <v>383</v>
      </c>
      <c r="G37" s="7"/>
      <c r="H37" s="7"/>
      <c r="I37" s="5"/>
      <c r="J37" s="5" t="s">
        <v>384</v>
      </c>
      <c r="K37" s="7">
        <f>9/12</f>
        <v>0.75</v>
      </c>
      <c r="L37" s="5" t="s">
        <v>52</v>
      </c>
      <c r="M37" s="5"/>
      <c r="N37" s="5"/>
      <c r="O37" s="7"/>
      <c r="P37" s="7"/>
      <c r="Q37" s="7"/>
      <c r="R37" s="7"/>
      <c r="S37" s="7"/>
      <c r="T37" s="7"/>
      <c r="U37" s="7"/>
      <c r="V37" s="7"/>
      <c r="W37" s="7"/>
      <c r="X37" s="7"/>
      <c r="Y37" s="7"/>
      <c r="Z37" s="7"/>
      <c r="AA37" s="7"/>
      <c r="AB37" s="7"/>
      <c r="AC37" s="7"/>
      <c r="AD37" s="7"/>
      <c r="AE37" s="7"/>
      <c r="AF37" s="7"/>
      <c r="AG37" s="8"/>
      <c r="AH37" s="8"/>
      <c r="AI37" s="8"/>
      <c r="AJ37" s="8"/>
      <c r="AK37" s="8"/>
      <c r="AL37" s="8"/>
      <c r="AM37" s="8"/>
      <c r="AN37" s="8"/>
      <c r="AO37" s="8"/>
      <c r="AP37" s="8"/>
      <c r="AQ37" s="7"/>
      <c r="AR37" s="7"/>
    </row>
    <row r="38">
      <c r="A38" s="5" t="s">
        <v>385</v>
      </c>
      <c r="B38" s="5" t="s">
        <v>254</v>
      </c>
      <c r="C38" s="6" t="s">
        <v>386</v>
      </c>
      <c r="D38" s="6" t="s">
        <v>387</v>
      </c>
      <c r="E38" s="6" t="s">
        <v>388</v>
      </c>
      <c r="F38" s="5" t="s">
        <v>367</v>
      </c>
      <c r="G38" s="7"/>
      <c r="H38" s="7"/>
      <c r="I38" s="7"/>
      <c r="J38" s="7"/>
      <c r="K38" s="7"/>
      <c r="L38" s="7"/>
      <c r="M38" s="7"/>
      <c r="N38" s="7"/>
      <c r="O38" s="7"/>
      <c r="P38" s="7"/>
      <c r="Q38" s="7"/>
      <c r="R38" s="7"/>
      <c r="S38" s="7"/>
      <c r="T38" s="7"/>
      <c r="U38" s="7"/>
      <c r="V38" s="7"/>
      <c r="W38" s="7"/>
      <c r="X38" s="7"/>
      <c r="Y38" s="7"/>
      <c r="Z38" s="7"/>
      <c r="AA38" s="7"/>
      <c r="AB38" s="7"/>
      <c r="AC38" s="7"/>
      <c r="AD38" s="7"/>
      <c r="AE38" s="7"/>
      <c r="AF38" s="7"/>
      <c r="AG38" s="8"/>
      <c r="AH38" s="8"/>
      <c r="AI38" s="8"/>
      <c r="AJ38" s="8"/>
      <c r="AK38" s="8"/>
      <c r="AL38" s="8"/>
      <c r="AM38" s="8"/>
      <c r="AN38" s="8"/>
      <c r="AO38" s="8"/>
      <c r="AP38" s="8"/>
      <c r="AQ38" s="7"/>
      <c r="AR38" s="5" t="s">
        <v>389</v>
      </c>
    </row>
    <row r="39">
      <c r="A39" s="5" t="s">
        <v>390</v>
      </c>
      <c r="B39" s="5" t="s">
        <v>254</v>
      </c>
      <c r="C39" s="6" t="s">
        <v>386</v>
      </c>
      <c r="D39" s="19" t="s">
        <v>391</v>
      </c>
      <c r="E39" s="19" t="s">
        <v>391</v>
      </c>
      <c r="F39" s="5" t="s">
        <v>367</v>
      </c>
      <c r="G39" s="7"/>
      <c r="H39" s="7"/>
      <c r="I39" s="19"/>
      <c r="J39" s="19" t="s">
        <v>386</v>
      </c>
      <c r="K39" s="5" t="s">
        <v>62</v>
      </c>
      <c r="L39" s="5" t="s">
        <v>63</v>
      </c>
      <c r="M39" s="7"/>
      <c r="N39" s="7"/>
      <c r="O39" s="7"/>
      <c r="P39" s="7"/>
      <c r="Q39" s="7"/>
      <c r="R39" s="7"/>
      <c r="S39" s="7"/>
      <c r="T39" s="7"/>
      <c r="U39" s="7"/>
      <c r="V39" s="7"/>
      <c r="W39" s="7"/>
      <c r="X39" s="7"/>
      <c r="Y39" s="7"/>
      <c r="Z39" s="7"/>
      <c r="AA39" s="7"/>
      <c r="AB39" s="7"/>
      <c r="AC39" s="7"/>
      <c r="AD39" s="7"/>
      <c r="AE39" s="7"/>
      <c r="AF39" s="7"/>
      <c r="AG39" s="8"/>
      <c r="AH39" s="8"/>
      <c r="AI39" s="8"/>
      <c r="AJ39" s="8"/>
      <c r="AK39" s="8"/>
      <c r="AL39" s="8"/>
      <c r="AM39" s="8"/>
      <c r="AN39" s="8"/>
      <c r="AO39" s="8"/>
      <c r="AP39" s="8"/>
      <c r="AQ39" s="5" t="s">
        <v>392</v>
      </c>
      <c r="AR39" s="5" t="s">
        <v>389</v>
      </c>
    </row>
    <row r="40">
      <c r="A40" s="5" t="s">
        <v>393</v>
      </c>
      <c r="B40" s="5" t="s">
        <v>253</v>
      </c>
      <c r="C40" s="6" t="s">
        <v>254</v>
      </c>
      <c r="D40" s="6" t="s">
        <v>394</v>
      </c>
      <c r="E40" s="6" t="s">
        <v>394</v>
      </c>
      <c r="F40" s="5" t="s">
        <v>367</v>
      </c>
      <c r="G40" s="5" t="s">
        <v>395</v>
      </c>
      <c r="H40" s="5" t="s">
        <v>396</v>
      </c>
      <c r="I40" s="5"/>
      <c r="J40" s="5" t="s">
        <v>397</v>
      </c>
      <c r="K40" s="5" t="s">
        <v>63</v>
      </c>
      <c r="L40" s="5" t="s">
        <v>234</v>
      </c>
      <c r="M40" s="5" t="s">
        <v>398</v>
      </c>
      <c r="N40" s="7">
        <f>1377-M40</f>
        <v>261</v>
      </c>
      <c r="O40" s="5" t="s">
        <v>399</v>
      </c>
      <c r="P40" s="5" t="s">
        <v>400</v>
      </c>
      <c r="Q40" s="5" t="s">
        <v>401</v>
      </c>
      <c r="R40" s="7">
        <f>1410-Q40</f>
        <v>227</v>
      </c>
      <c r="S40" s="5" t="s">
        <v>402</v>
      </c>
      <c r="T40" s="7">
        <f>1362-S40</f>
        <v>310</v>
      </c>
      <c r="U40" s="5" t="s">
        <v>403</v>
      </c>
      <c r="V40" s="7">
        <f>924-U40</f>
        <v>144</v>
      </c>
      <c r="W40" s="5" t="s">
        <v>209</v>
      </c>
      <c r="X40" s="7">
        <f>924-W40</f>
        <v>211</v>
      </c>
      <c r="Y40" s="5"/>
      <c r="Z40" s="7"/>
      <c r="AA40" s="5" t="s">
        <v>404</v>
      </c>
      <c r="AB40" s="7">
        <f>183-AA40</f>
        <v>82</v>
      </c>
      <c r="AC40" s="5" t="s">
        <v>405</v>
      </c>
      <c r="AD40" s="7">
        <f>1690-AC40</f>
        <v>362</v>
      </c>
      <c r="AE40" s="7"/>
      <c r="AF40" s="7"/>
      <c r="AG40" s="7"/>
      <c r="AH40" s="7"/>
      <c r="AI40" s="7"/>
      <c r="AJ40" s="7"/>
      <c r="AK40" s="7"/>
      <c r="AL40" s="7"/>
      <c r="AM40" s="7"/>
      <c r="AN40" s="7"/>
      <c r="AO40" s="7"/>
      <c r="AP40" s="7"/>
      <c r="AQ40" s="5" t="s">
        <v>406</v>
      </c>
      <c r="AR40" s="7"/>
    </row>
    <row r="41">
      <c r="A41" s="5" t="s">
        <v>393</v>
      </c>
      <c r="B41" s="5" t="s">
        <v>253</v>
      </c>
      <c r="C41" s="6" t="s">
        <v>95</v>
      </c>
      <c r="D41" s="6" t="s">
        <v>394</v>
      </c>
      <c r="E41" s="6" t="s">
        <v>394</v>
      </c>
      <c r="F41" s="5" t="s">
        <v>367</v>
      </c>
      <c r="G41" s="5">
        <f>331+325</f>
        <v>656</v>
      </c>
      <c r="H41" s="7">
        <f>770-G41</f>
        <v>114</v>
      </c>
      <c r="I41" s="5"/>
      <c r="J41" s="5" t="s">
        <v>397</v>
      </c>
      <c r="K41" s="5" t="s">
        <v>63</v>
      </c>
      <c r="L41" s="5" t="s">
        <v>234</v>
      </c>
      <c r="M41" s="5" t="s">
        <v>171</v>
      </c>
      <c r="N41" s="5" t="s">
        <v>407</v>
      </c>
      <c r="O41" s="5" t="s">
        <v>408</v>
      </c>
      <c r="P41" s="5" t="s">
        <v>177</v>
      </c>
      <c r="Q41" s="5" t="s">
        <v>409</v>
      </c>
      <c r="R41" s="7">
        <f>382-340</f>
        <v>42</v>
      </c>
      <c r="S41" s="5" t="s">
        <v>410</v>
      </c>
      <c r="T41" s="7">
        <f>388-S41</f>
        <v>72</v>
      </c>
      <c r="U41" s="5" t="s">
        <v>411</v>
      </c>
      <c r="V41" s="7">
        <f>256-U41</f>
        <v>10</v>
      </c>
      <c r="W41" s="5" t="s">
        <v>412</v>
      </c>
      <c r="X41" s="7">
        <f>257-W41</f>
        <v>66</v>
      </c>
      <c r="Y41" s="5"/>
      <c r="Z41" s="7"/>
      <c r="AA41" s="5" t="s">
        <v>413</v>
      </c>
      <c r="AB41" s="7">
        <f>29-AA41</f>
        <v>10</v>
      </c>
      <c r="AC41" s="5" t="s">
        <v>414</v>
      </c>
      <c r="AD41" s="7">
        <f>449-AC41</f>
        <v>78</v>
      </c>
      <c r="AE41" s="7"/>
      <c r="AF41" s="7"/>
      <c r="AG41" s="7"/>
      <c r="AH41" s="7"/>
      <c r="AI41" s="7"/>
      <c r="AJ41" s="7"/>
      <c r="AK41" s="7"/>
      <c r="AL41" s="7"/>
      <c r="AM41" s="7"/>
      <c r="AN41" s="7"/>
      <c r="AO41" s="7"/>
      <c r="AP41" s="7"/>
      <c r="AQ41" s="5" t="s">
        <v>406</v>
      </c>
      <c r="AR41" s="7"/>
    </row>
    <row r="42">
      <c r="A42" s="5" t="s">
        <v>415</v>
      </c>
      <c r="B42" s="5" t="s">
        <v>75</v>
      </c>
      <c r="C42" s="6" t="s">
        <v>416</v>
      </c>
      <c r="D42" s="6" t="s">
        <v>417</v>
      </c>
      <c r="E42" s="6" t="s">
        <v>417</v>
      </c>
      <c r="F42" s="5" t="s">
        <v>367</v>
      </c>
      <c r="G42" s="7"/>
      <c r="H42" s="7"/>
      <c r="I42" s="5"/>
      <c r="J42" s="5" t="s">
        <v>259</v>
      </c>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5" t="s">
        <v>418</v>
      </c>
    </row>
    <row r="43">
      <c r="A43" s="5" t="s">
        <v>419</v>
      </c>
      <c r="B43" s="5" t="s">
        <v>75</v>
      </c>
      <c r="C43" s="6" t="s">
        <v>221</v>
      </c>
      <c r="D43" s="20" t="s">
        <v>420</v>
      </c>
      <c r="E43" s="20" t="s">
        <v>420</v>
      </c>
      <c r="F43" s="5" t="s">
        <v>367</v>
      </c>
      <c r="G43" s="7"/>
      <c r="H43" s="7"/>
      <c r="I43" s="5"/>
      <c r="J43" s="5" t="s">
        <v>198</v>
      </c>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5" t="s">
        <v>421</v>
      </c>
    </row>
    <row r="44">
      <c r="A44" s="5" t="s">
        <v>422</v>
      </c>
      <c r="B44" s="5" t="s">
        <v>95</v>
      </c>
      <c r="C44" s="6" t="s">
        <v>423</v>
      </c>
      <c r="D44" s="6" t="s">
        <v>424</v>
      </c>
      <c r="E44" s="6" t="s">
        <v>424</v>
      </c>
      <c r="F44" s="7"/>
      <c r="G44" s="7"/>
      <c r="H44" s="7"/>
      <c r="I44" s="5"/>
      <c r="J44" s="5" t="s">
        <v>81</v>
      </c>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R44" s="5" t="s">
        <v>425</v>
      </c>
    </row>
    <row r="45">
      <c r="A45" s="5" t="s">
        <v>426</v>
      </c>
      <c r="B45" s="5" t="s">
        <v>95</v>
      </c>
      <c r="C45" s="6" t="s">
        <v>56</v>
      </c>
      <c r="D45" s="6" t="s">
        <v>427</v>
      </c>
      <c r="E45" s="6" t="s">
        <v>428</v>
      </c>
      <c r="F45" s="5" t="s">
        <v>367</v>
      </c>
      <c r="G45" s="5">
        <f>2785+1796</f>
        <v>4581</v>
      </c>
      <c r="H45" s="5" t="s">
        <v>358</v>
      </c>
      <c r="I45" s="5" t="s">
        <v>429</v>
      </c>
      <c r="J45" s="5" t="s">
        <v>61</v>
      </c>
      <c r="K45" s="7">
        <f>12/12</f>
        <v>1</v>
      </c>
      <c r="L45" s="7">
        <f>23/12</f>
        <v>1.916666667</v>
      </c>
      <c r="M45" s="7">
        <f>0.781*2744</f>
        <v>2143.064</v>
      </c>
      <c r="N45" s="7">
        <f>2744-M45</f>
        <v>600.936</v>
      </c>
      <c r="O45" s="7">
        <f>3010*0.793</f>
        <v>2386.93</v>
      </c>
      <c r="P45" s="7">
        <f>3010-O45</f>
        <v>623.07</v>
      </c>
      <c r="Q45" s="7">
        <f>3832*0.747</f>
        <v>2862.504</v>
      </c>
      <c r="R45" s="7">
        <f>3832-Q45</f>
        <v>969.496</v>
      </c>
      <c r="S45" s="7">
        <f>1922*0.859</f>
        <v>1650.998</v>
      </c>
      <c r="T45" s="7">
        <f>1922-S45</f>
        <v>271.002</v>
      </c>
      <c r="U45" s="7">
        <f>2003*0.911</f>
        <v>1824.733</v>
      </c>
      <c r="V45" s="7">
        <f>2003-U45</f>
        <v>178.267</v>
      </c>
      <c r="W45" s="7">
        <f>1866*0.668</f>
        <v>1246.488</v>
      </c>
      <c r="X45" s="7">
        <f>1866-W45</f>
        <v>619.512</v>
      </c>
      <c r="Y45" s="7">
        <f>2607*0.676</f>
        <v>1762.332</v>
      </c>
      <c r="Z45" s="7">
        <f>2607-Y45</f>
        <v>844.668</v>
      </c>
      <c r="AA45" s="7">
        <f>1116*0.827</f>
        <v>922.932</v>
      </c>
      <c r="AB45" s="7">
        <f>1116-AA45</f>
        <v>193.068</v>
      </c>
      <c r="AC45" s="7">
        <f>2301*0.92</f>
        <v>2116.92</v>
      </c>
      <c r="AD45" s="7">
        <f>2301-AC45</f>
        <v>184.08</v>
      </c>
      <c r="AE45" s="7"/>
      <c r="AF45" s="7"/>
      <c r="AG45" s="8"/>
      <c r="AH45" s="8"/>
      <c r="AI45" s="8"/>
      <c r="AJ45" s="8"/>
      <c r="AK45" s="8"/>
      <c r="AL45" s="8"/>
      <c r="AM45" s="8"/>
      <c r="AN45" s="8"/>
      <c r="AO45" s="8"/>
      <c r="AP45" s="8"/>
      <c r="AQ45" s="5" t="s">
        <v>392</v>
      </c>
      <c r="AR45" s="7"/>
    </row>
    <row r="46">
      <c r="A46" s="5" t="s">
        <v>430</v>
      </c>
      <c r="B46" s="5" t="s">
        <v>431</v>
      </c>
      <c r="C46" s="6" t="s">
        <v>432</v>
      </c>
      <c r="D46" s="6" t="s">
        <v>433</v>
      </c>
      <c r="E46" s="6" t="s">
        <v>433</v>
      </c>
      <c r="F46" s="5" t="s">
        <v>367</v>
      </c>
      <c r="G46" s="7"/>
      <c r="H46" s="7"/>
      <c r="I46" s="5" t="s">
        <v>434</v>
      </c>
      <c r="J46" s="5" t="s">
        <v>435</v>
      </c>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5" t="s">
        <v>436</v>
      </c>
      <c r="AR46" s="5" t="s">
        <v>437</v>
      </c>
    </row>
    <row r="47">
      <c r="A47" s="21" t="s">
        <v>438</v>
      </c>
      <c r="B47" s="21" t="s">
        <v>127</v>
      </c>
      <c r="C47" s="22" t="s">
        <v>212</v>
      </c>
      <c r="D47" s="22" t="s">
        <v>439</v>
      </c>
      <c r="E47" s="22" t="s">
        <v>440</v>
      </c>
      <c r="F47" s="21" t="s">
        <v>441</v>
      </c>
      <c r="G47" s="23">
        <f>2004*0.333</f>
        <v>667.332</v>
      </c>
      <c r="H47" s="23">
        <f>2004-G47</f>
        <v>1336.668</v>
      </c>
      <c r="I47" s="21" t="s">
        <v>442</v>
      </c>
      <c r="J47" s="21" t="s">
        <v>443</v>
      </c>
      <c r="K47" s="21" t="s">
        <v>62</v>
      </c>
      <c r="L47" s="23">
        <f>23/12</f>
        <v>1.916666667</v>
      </c>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3"/>
      <c r="AR47" s="23"/>
    </row>
    <row r="48">
      <c r="A48" s="5" t="s">
        <v>444</v>
      </c>
      <c r="B48" s="5" t="s">
        <v>127</v>
      </c>
      <c r="C48" s="6" t="s">
        <v>254</v>
      </c>
      <c r="D48" s="6" t="s">
        <v>445</v>
      </c>
      <c r="E48" s="6" t="s">
        <v>446</v>
      </c>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8"/>
      <c r="AH48" s="8"/>
      <c r="AI48" s="8"/>
      <c r="AJ48" s="8"/>
      <c r="AK48" s="8"/>
      <c r="AL48" s="8"/>
      <c r="AM48" s="8"/>
      <c r="AN48" s="8"/>
      <c r="AO48" s="8"/>
      <c r="AP48" s="8"/>
      <c r="AQ48" s="7"/>
      <c r="AR48" s="7"/>
    </row>
    <row r="49">
      <c r="A49" s="5" t="s">
        <v>447</v>
      </c>
      <c r="B49" s="12" t="s">
        <v>212</v>
      </c>
      <c r="C49" s="12" t="s">
        <v>448</v>
      </c>
      <c r="D49" s="12" t="s">
        <v>449</v>
      </c>
      <c r="E49" s="12" t="s">
        <v>449</v>
      </c>
      <c r="F49" s="5" t="s">
        <v>367</v>
      </c>
      <c r="G49" s="14"/>
      <c r="H49" s="7"/>
      <c r="I49" s="7"/>
      <c r="J49" s="5" t="s">
        <v>233</v>
      </c>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row>
    <row r="50">
      <c r="A50" s="5" t="s">
        <v>450</v>
      </c>
      <c r="B50" s="12" t="s">
        <v>55</v>
      </c>
      <c r="C50" s="12" t="s">
        <v>212</v>
      </c>
      <c r="D50" s="12" t="s">
        <v>394</v>
      </c>
      <c r="E50" s="12" t="s">
        <v>394</v>
      </c>
      <c r="F50" s="5" t="s">
        <v>367</v>
      </c>
      <c r="G50" s="14">
        <f>395+363</f>
        <v>758</v>
      </c>
      <c r="H50" s="7">
        <f>847-G50</f>
        <v>89</v>
      </c>
      <c r="I50" s="5" t="s">
        <v>451</v>
      </c>
      <c r="J50" s="5" t="s">
        <v>397</v>
      </c>
      <c r="K50" s="5" t="s">
        <v>63</v>
      </c>
      <c r="L50" s="5" t="s">
        <v>234</v>
      </c>
      <c r="M50" s="5" t="s">
        <v>452</v>
      </c>
      <c r="N50" s="5" t="s">
        <v>167</v>
      </c>
      <c r="O50" s="5" t="s">
        <v>453</v>
      </c>
      <c r="P50" s="5" t="s">
        <v>454</v>
      </c>
      <c r="Q50" s="5" t="s">
        <v>455</v>
      </c>
      <c r="R50" s="5" t="s">
        <v>456</v>
      </c>
      <c r="S50" s="5" t="s">
        <v>457</v>
      </c>
      <c r="T50" s="5" t="s">
        <v>70</v>
      </c>
      <c r="U50" s="5" t="s">
        <v>458</v>
      </c>
      <c r="V50" s="5" t="s">
        <v>172</v>
      </c>
      <c r="W50" s="5" t="s">
        <v>459</v>
      </c>
      <c r="X50" s="5" t="s">
        <v>460</v>
      </c>
      <c r="Y50" s="7"/>
      <c r="Z50" s="7"/>
      <c r="AA50" s="5" t="s">
        <v>461</v>
      </c>
      <c r="AB50" s="5" t="s">
        <v>69</v>
      </c>
      <c r="AC50" s="5" t="s">
        <v>462</v>
      </c>
      <c r="AD50" s="5" t="s">
        <v>177</v>
      </c>
      <c r="AE50" s="7"/>
      <c r="AF50" s="7"/>
      <c r="AG50" s="7"/>
      <c r="AH50" s="7"/>
      <c r="AI50" s="7"/>
      <c r="AJ50" s="7"/>
      <c r="AK50" s="7"/>
      <c r="AL50" s="7"/>
      <c r="AM50" s="7"/>
      <c r="AN50" s="7"/>
      <c r="AO50" s="7"/>
      <c r="AP50" s="7"/>
      <c r="AQ50" s="5" t="s">
        <v>463</v>
      </c>
      <c r="AR50" s="7"/>
    </row>
    <row r="51">
      <c r="A51" s="24" t="s">
        <v>464</v>
      </c>
      <c r="B51" s="24" t="s">
        <v>313</v>
      </c>
      <c r="C51" s="25" t="s">
        <v>465</v>
      </c>
      <c r="D51" s="20" t="s">
        <v>466</v>
      </c>
      <c r="E51" s="20" t="s">
        <v>466</v>
      </c>
      <c r="F51" s="24" t="s">
        <v>367</v>
      </c>
      <c r="G51" s="26"/>
      <c r="H51" s="26"/>
      <c r="I51" s="25" t="s">
        <v>451</v>
      </c>
      <c r="J51" s="25" t="s">
        <v>233</v>
      </c>
      <c r="K51" s="24" t="s">
        <v>62</v>
      </c>
      <c r="L51" s="24" t="s">
        <v>63</v>
      </c>
      <c r="M51" s="27"/>
      <c r="N51" s="27"/>
      <c r="O51" s="27"/>
      <c r="P51" s="27"/>
      <c r="Q51" s="27"/>
      <c r="R51" s="27"/>
      <c r="S51" s="27"/>
      <c r="T51" s="27"/>
      <c r="U51" s="27"/>
      <c r="V51" s="27"/>
      <c r="W51" s="27"/>
      <c r="X51" s="27"/>
      <c r="Y51" s="27"/>
      <c r="Z51" s="27"/>
      <c r="AA51" s="27"/>
      <c r="AB51" s="27"/>
      <c r="AC51" s="27"/>
      <c r="AD51" s="27"/>
      <c r="AE51" s="27"/>
      <c r="AF51" s="27"/>
      <c r="AG51" s="27"/>
      <c r="AH51" s="27"/>
      <c r="AI51" s="27"/>
      <c r="AJ51" s="27"/>
      <c r="AK51" s="27"/>
      <c r="AL51" s="27"/>
      <c r="AM51" s="27"/>
      <c r="AN51" s="27"/>
      <c r="AO51" s="27"/>
      <c r="AP51" s="27"/>
      <c r="AQ51" s="24" t="s">
        <v>467</v>
      </c>
      <c r="AR51" s="24" t="s">
        <v>468</v>
      </c>
    </row>
    <row r="52">
      <c r="A52" s="24" t="s">
        <v>469</v>
      </c>
      <c r="B52" s="24" t="s">
        <v>95</v>
      </c>
      <c r="C52" s="25" t="s">
        <v>254</v>
      </c>
      <c r="D52" s="25" t="s">
        <v>470</v>
      </c>
      <c r="E52" s="24" t="s">
        <v>394</v>
      </c>
      <c r="F52" s="24" t="s">
        <v>367</v>
      </c>
      <c r="G52" s="28"/>
      <c r="H52" s="28"/>
      <c r="I52" s="28"/>
      <c r="J52" s="28"/>
      <c r="K52" s="7"/>
      <c r="L52" s="7"/>
      <c r="M52" s="7"/>
      <c r="N52" s="7"/>
      <c r="O52" s="7"/>
      <c r="P52" s="7"/>
      <c r="Q52" s="7"/>
      <c r="R52" s="7"/>
      <c r="S52" s="7"/>
      <c r="T52" s="7"/>
      <c r="U52" s="7"/>
      <c r="V52" s="7"/>
      <c r="W52" s="7"/>
      <c r="X52" s="7"/>
      <c r="Y52" s="7"/>
      <c r="Z52" s="7"/>
      <c r="AA52" s="7"/>
      <c r="AB52" s="7"/>
      <c r="AC52" s="7"/>
      <c r="AD52" s="7"/>
      <c r="AE52" s="7"/>
      <c r="AF52" s="7"/>
      <c r="AG52" s="8"/>
      <c r="AH52" s="8"/>
      <c r="AI52" s="8"/>
      <c r="AJ52" s="8"/>
      <c r="AK52" s="8"/>
      <c r="AL52" s="8"/>
      <c r="AM52" s="8"/>
      <c r="AN52" s="8"/>
      <c r="AO52" s="8"/>
      <c r="AP52" s="8"/>
      <c r="AQ52" s="7"/>
      <c r="AR52" s="7"/>
    </row>
    <row r="53">
      <c r="A53" s="7"/>
      <c r="B53" s="7"/>
      <c r="C53" s="28"/>
      <c r="D53" s="28"/>
      <c r="E53" s="28"/>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8"/>
      <c r="AH53" s="8"/>
      <c r="AI53" s="8"/>
      <c r="AJ53" s="8"/>
      <c r="AK53" s="8"/>
      <c r="AL53" s="8"/>
      <c r="AM53" s="8"/>
      <c r="AN53" s="8"/>
      <c r="AO53" s="8"/>
      <c r="AP53" s="8"/>
      <c r="AQ53" s="7"/>
      <c r="AR53" s="7"/>
    </row>
    <row r="54">
      <c r="A54" s="7"/>
      <c r="B54" s="7"/>
      <c r="C54" s="28"/>
      <c r="D54" s="28"/>
      <c r="E54" s="28"/>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8"/>
      <c r="AH54" s="8"/>
      <c r="AI54" s="8"/>
      <c r="AJ54" s="8"/>
      <c r="AK54" s="8"/>
      <c r="AL54" s="8"/>
      <c r="AM54" s="8"/>
      <c r="AN54" s="8"/>
      <c r="AO54" s="8"/>
      <c r="AP54" s="8"/>
      <c r="AQ54" s="7"/>
      <c r="AR54" s="7"/>
    </row>
    <row r="55">
      <c r="A55" s="7"/>
      <c r="B55" s="7"/>
      <c r="C55" s="28"/>
      <c r="D55" s="28"/>
      <c r="E55" s="28"/>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8"/>
      <c r="AH55" s="8"/>
      <c r="AI55" s="8"/>
      <c r="AJ55" s="8"/>
      <c r="AK55" s="8"/>
      <c r="AL55" s="8"/>
      <c r="AM55" s="8"/>
      <c r="AN55" s="8"/>
      <c r="AO55" s="8"/>
      <c r="AP55" s="8"/>
      <c r="AQ55" s="7"/>
      <c r="AR55" s="7"/>
    </row>
    <row r="56">
      <c r="A56" s="7"/>
      <c r="B56" s="7"/>
      <c r="C56" s="28"/>
      <c r="D56" s="28"/>
      <c r="E56" s="28"/>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8"/>
      <c r="AH56" s="8"/>
      <c r="AI56" s="8"/>
      <c r="AJ56" s="8"/>
      <c r="AK56" s="8"/>
      <c r="AL56" s="8"/>
      <c r="AM56" s="8"/>
      <c r="AN56" s="8"/>
      <c r="AO56" s="8"/>
      <c r="AP56" s="8"/>
      <c r="AQ56" s="7"/>
      <c r="AR56" s="7"/>
    </row>
    <row r="57">
      <c r="A57" s="7"/>
      <c r="B57" s="7"/>
      <c r="C57" s="28"/>
      <c r="D57" s="28"/>
      <c r="E57" s="28"/>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8"/>
      <c r="AH57" s="8"/>
      <c r="AI57" s="8"/>
      <c r="AJ57" s="8"/>
      <c r="AK57" s="8"/>
      <c r="AL57" s="8"/>
      <c r="AM57" s="8"/>
      <c r="AN57" s="8"/>
      <c r="AO57" s="8"/>
      <c r="AP57" s="8"/>
      <c r="AQ57" s="7"/>
      <c r="AR57" s="7"/>
    </row>
    <row r="58">
      <c r="A58" s="7"/>
      <c r="B58" s="7"/>
      <c r="C58" s="28"/>
      <c r="D58" s="28"/>
      <c r="E58" s="28"/>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8"/>
      <c r="AH58" s="8"/>
      <c r="AI58" s="8"/>
      <c r="AJ58" s="8"/>
      <c r="AK58" s="8"/>
      <c r="AL58" s="8"/>
      <c r="AM58" s="8"/>
      <c r="AN58" s="8"/>
      <c r="AO58" s="8"/>
      <c r="AP58" s="8"/>
      <c r="AQ58" s="7"/>
      <c r="AR58" s="7"/>
    </row>
    <row r="59">
      <c r="A59" s="7"/>
      <c r="B59" s="7"/>
      <c r="C59" s="28"/>
      <c r="D59" s="28"/>
      <c r="E59" s="28"/>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8"/>
      <c r="AH59" s="8"/>
      <c r="AI59" s="8"/>
      <c r="AJ59" s="8"/>
      <c r="AK59" s="8"/>
      <c r="AL59" s="8"/>
      <c r="AM59" s="8"/>
      <c r="AN59" s="8"/>
      <c r="AO59" s="8"/>
      <c r="AP59" s="8"/>
      <c r="AQ59" s="7"/>
      <c r="AR59" s="7"/>
    </row>
    <row r="60">
      <c r="A60" s="7"/>
      <c r="B60" s="7"/>
      <c r="C60" s="28"/>
      <c r="D60" s="28"/>
      <c r="E60" s="28"/>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8"/>
      <c r="AH60" s="8"/>
      <c r="AI60" s="8"/>
      <c r="AJ60" s="8"/>
      <c r="AK60" s="8"/>
      <c r="AL60" s="8"/>
      <c r="AM60" s="8"/>
      <c r="AN60" s="8"/>
      <c r="AO60" s="8"/>
      <c r="AP60" s="8"/>
      <c r="AQ60" s="7"/>
      <c r="AR60" s="7"/>
    </row>
    <row r="61">
      <c r="A61" s="7"/>
      <c r="B61" s="7"/>
      <c r="C61" s="28"/>
      <c r="D61" s="28"/>
      <c r="E61" s="28"/>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8"/>
      <c r="AH61" s="8"/>
      <c r="AI61" s="8"/>
      <c r="AJ61" s="8"/>
      <c r="AK61" s="8"/>
      <c r="AL61" s="8"/>
      <c r="AM61" s="8"/>
      <c r="AN61" s="8"/>
      <c r="AO61" s="8"/>
      <c r="AP61" s="8"/>
      <c r="AQ61" s="7"/>
      <c r="AR61" s="7"/>
    </row>
    <row r="62">
      <c r="A62" s="7"/>
      <c r="B62" s="7"/>
      <c r="C62" s="28"/>
      <c r="D62" s="28"/>
      <c r="E62" s="28"/>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8"/>
      <c r="AH62" s="8"/>
      <c r="AI62" s="8"/>
      <c r="AJ62" s="8"/>
      <c r="AK62" s="8"/>
      <c r="AL62" s="8"/>
      <c r="AM62" s="8"/>
      <c r="AN62" s="8"/>
      <c r="AO62" s="8"/>
      <c r="AP62" s="8"/>
      <c r="AQ62" s="7"/>
      <c r="AR62" s="7"/>
    </row>
    <row r="63">
      <c r="A63" s="7"/>
      <c r="B63" s="7"/>
      <c r="C63" s="28"/>
      <c r="D63" s="28"/>
      <c r="E63" s="28"/>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8"/>
      <c r="AH63" s="8"/>
      <c r="AI63" s="8"/>
      <c r="AJ63" s="8"/>
      <c r="AK63" s="8"/>
      <c r="AL63" s="8"/>
      <c r="AM63" s="8"/>
      <c r="AN63" s="8"/>
      <c r="AO63" s="8"/>
      <c r="AP63" s="8"/>
      <c r="AQ63" s="7"/>
      <c r="AR63" s="7"/>
    </row>
    <row r="64">
      <c r="A64" s="7"/>
      <c r="B64" s="7"/>
      <c r="C64" s="28"/>
      <c r="D64" s="28"/>
      <c r="E64" s="28"/>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8"/>
      <c r="AH64" s="8"/>
      <c r="AI64" s="8"/>
      <c r="AJ64" s="8"/>
      <c r="AK64" s="8"/>
      <c r="AL64" s="8"/>
      <c r="AM64" s="8"/>
      <c r="AN64" s="8"/>
      <c r="AO64" s="8"/>
      <c r="AP64" s="8"/>
      <c r="AQ64" s="7"/>
      <c r="AR64" s="7"/>
    </row>
    <row r="65">
      <c r="A65" s="7"/>
      <c r="B65" s="7"/>
      <c r="C65" s="28"/>
      <c r="D65" s="28"/>
      <c r="E65" s="28"/>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8"/>
      <c r="AH65" s="8"/>
      <c r="AI65" s="8"/>
      <c r="AJ65" s="8"/>
      <c r="AK65" s="8"/>
      <c r="AL65" s="8"/>
      <c r="AM65" s="8"/>
      <c r="AN65" s="8"/>
      <c r="AO65" s="8"/>
      <c r="AP65" s="8"/>
      <c r="AQ65" s="7"/>
      <c r="AR65" s="7"/>
    </row>
    <row r="66">
      <c r="A66" s="7"/>
      <c r="B66" s="7"/>
      <c r="C66" s="28"/>
      <c r="D66" s="28"/>
      <c r="E66" s="28"/>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8"/>
      <c r="AH66" s="8"/>
      <c r="AI66" s="8"/>
      <c r="AJ66" s="8"/>
      <c r="AK66" s="8"/>
      <c r="AL66" s="8"/>
      <c r="AM66" s="8"/>
      <c r="AN66" s="8"/>
      <c r="AO66" s="8"/>
      <c r="AP66" s="8"/>
      <c r="AQ66" s="7"/>
      <c r="AR66" s="7"/>
    </row>
    <row r="67">
      <c r="A67" s="7"/>
      <c r="B67" s="7"/>
      <c r="C67" s="28"/>
      <c r="D67" s="28"/>
      <c r="E67" s="28"/>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8"/>
      <c r="AH67" s="8"/>
      <c r="AI67" s="8"/>
      <c r="AJ67" s="8"/>
      <c r="AK67" s="8"/>
      <c r="AL67" s="8"/>
      <c r="AM67" s="8"/>
      <c r="AN67" s="8"/>
      <c r="AO67" s="8"/>
      <c r="AP67" s="8"/>
      <c r="AQ67" s="7"/>
      <c r="AR67" s="7"/>
    </row>
    <row r="68">
      <c r="A68" s="7"/>
      <c r="B68" s="7"/>
      <c r="C68" s="28"/>
      <c r="D68" s="28"/>
      <c r="E68" s="28"/>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8"/>
      <c r="AH68" s="8"/>
      <c r="AI68" s="8"/>
      <c r="AJ68" s="8"/>
      <c r="AK68" s="8"/>
      <c r="AL68" s="8"/>
      <c r="AM68" s="8"/>
      <c r="AN68" s="8"/>
      <c r="AO68" s="8"/>
      <c r="AP68" s="8"/>
      <c r="AQ68" s="7"/>
      <c r="AR68" s="7"/>
    </row>
    <row r="69">
      <c r="A69" s="7"/>
      <c r="B69" s="7"/>
      <c r="C69" s="28"/>
      <c r="D69" s="28"/>
      <c r="E69" s="28"/>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8"/>
      <c r="AH69" s="8"/>
      <c r="AI69" s="8"/>
      <c r="AJ69" s="8"/>
      <c r="AK69" s="8"/>
      <c r="AL69" s="8"/>
      <c r="AM69" s="8"/>
      <c r="AN69" s="8"/>
      <c r="AO69" s="8"/>
      <c r="AP69" s="8"/>
      <c r="AQ69" s="7"/>
      <c r="AR69" s="7"/>
    </row>
    <row r="70">
      <c r="A70" s="7"/>
      <c r="B70" s="7"/>
      <c r="C70" s="28"/>
      <c r="D70" s="28"/>
      <c r="E70" s="28"/>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8"/>
      <c r="AH70" s="8"/>
      <c r="AI70" s="8"/>
      <c r="AJ70" s="8"/>
      <c r="AK70" s="8"/>
      <c r="AL70" s="8"/>
      <c r="AM70" s="8"/>
      <c r="AN70" s="8"/>
      <c r="AO70" s="8"/>
      <c r="AP70" s="8"/>
      <c r="AQ70" s="7"/>
      <c r="AR70" s="7"/>
    </row>
    <row r="71">
      <c r="A71" s="7"/>
      <c r="B71" s="7"/>
      <c r="C71" s="28"/>
      <c r="D71" s="28"/>
      <c r="E71" s="28"/>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8"/>
      <c r="AH71" s="8"/>
      <c r="AI71" s="8"/>
      <c r="AJ71" s="8"/>
      <c r="AK71" s="8"/>
      <c r="AL71" s="8"/>
      <c r="AM71" s="8"/>
      <c r="AN71" s="8"/>
      <c r="AO71" s="8"/>
      <c r="AP71" s="8"/>
      <c r="AQ71" s="7"/>
      <c r="AR71" s="7"/>
    </row>
    <row r="72">
      <c r="A72" s="7"/>
      <c r="B72" s="7"/>
      <c r="C72" s="28"/>
      <c r="D72" s="28"/>
      <c r="E72" s="28"/>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8"/>
      <c r="AH72" s="8"/>
      <c r="AI72" s="8"/>
      <c r="AJ72" s="8"/>
      <c r="AK72" s="8"/>
      <c r="AL72" s="8"/>
      <c r="AM72" s="8"/>
      <c r="AN72" s="8"/>
      <c r="AO72" s="8"/>
      <c r="AP72" s="8"/>
      <c r="AQ72" s="7"/>
      <c r="AR72" s="7"/>
    </row>
    <row r="73">
      <c r="A73" s="7"/>
      <c r="B73" s="7"/>
      <c r="C73" s="28"/>
      <c r="D73" s="28"/>
      <c r="E73" s="28"/>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8"/>
      <c r="AH73" s="8"/>
      <c r="AI73" s="8"/>
      <c r="AJ73" s="8"/>
      <c r="AK73" s="8"/>
      <c r="AL73" s="8"/>
      <c r="AM73" s="8"/>
      <c r="AN73" s="8"/>
      <c r="AO73" s="8"/>
      <c r="AP73" s="8"/>
      <c r="AQ73" s="7"/>
      <c r="AR73" s="7"/>
    </row>
    <row r="74">
      <c r="A74" s="7"/>
      <c r="B74" s="7"/>
      <c r="C74" s="28"/>
      <c r="D74" s="28"/>
      <c r="E74" s="28"/>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8"/>
      <c r="AH74" s="8"/>
      <c r="AI74" s="8"/>
      <c r="AJ74" s="8"/>
      <c r="AK74" s="8"/>
      <c r="AL74" s="8"/>
      <c r="AM74" s="8"/>
      <c r="AN74" s="8"/>
      <c r="AO74" s="8"/>
      <c r="AP74" s="8"/>
      <c r="AQ74" s="7"/>
      <c r="AR74" s="7"/>
    </row>
    <row r="75">
      <c r="A75" s="7"/>
      <c r="B75" s="7"/>
      <c r="C75" s="28"/>
      <c r="D75" s="28"/>
      <c r="E75" s="28"/>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8"/>
      <c r="AH75" s="8"/>
      <c r="AI75" s="8"/>
      <c r="AJ75" s="8"/>
      <c r="AK75" s="8"/>
      <c r="AL75" s="8"/>
      <c r="AM75" s="8"/>
      <c r="AN75" s="8"/>
      <c r="AO75" s="8"/>
      <c r="AP75" s="8"/>
      <c r="AQ75" s="7"/>
      <c r="AR75" s="7"/>
    </row>
    <row r="76">
      <c r="A76" s="7"/>
      <c r="B76" s="7"/>
      <c r="C76" s="28"/>
      <c r="D76" s="28"/>
      <c r="E76" s="28"/>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8"/>
      <c r="AH76" s="8"/>
      <c r="AI76" s="8"/>
      <c r="AJ76" s="8"/>
      <c r="AK76" s="8"/>
      <c r="AL76" s="8"/>
      <c r="AM76" s="8"/>
      <c r="AN76" s="8"/>
      <c r="AO76" s="8"/>
      <c r="AP76" s="8"/>
      <c r="AQ76" s="7"/>
      <c r="AR76" s="7"/>
    </row>
    <row r="77">
      <c r="A77" s="7"/>
      <c r="B77" s="7"/>
      <c r="C77" s="28"/>
      <c r="D77" s="28"/>
      <c r="E77" s="28"/>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8"/>
      <c r="AH77" s="8"/>
      <c r="AI77" s="8"/>
      <c r="AJ77" s="8"/>
      <c r="AK77" s="8"/>
      <c r="AL77" s="8"/>
      <c r="AM77" s="8"/>
      <c r="AN77" s="8"/>
      <c r="AO77" s="8"/>
      <c r="AP77" s="8"/>
      <c r="AQ77" s="7"/>
      <c r="AR77" s="7"/>
    </row>
    <row r="78">
      <c r="A78" s="7"/>
      <c r="B78" s="7"/>
      <c r="C78" s="28"/>
      <c r="D78" s="28"/>
      <c r="E78" s="28"/>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8"/>
      <c r="AH78" s="8"/>
      <c r="AI78" s="8"/>
      <c r="AJ78" s="8"/>
      <c r="AK78" s="8"/>
      <c r="AL78" s="8"/>
      <c r="AM78" s="8"/>
      <c r="AN78" s="8"/>
      <c r="AO78" s="8"/>
      <c r="AP78" s="8"/>
      <c r="AQ78" s="7"/>
      <c r="AR78" s="7"/>
    </row>
    <row r="79">
      <c r="A79" s="7"/>
      <c r="B79" s="7"/>
      <c r="C79" s="28"/>
      <c r="D79" s="28"/>
      <c r="E79" s="28"/>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8"/>
      <c r="AH79" s="8"/>
      <c r="AI79" s="8"/>
      <c r="AJ79" s="8"/>
      <c r="AK79" s="8"/>
      <c r="AL79" s="8"/>
      <c r="AM79" s="8"/>
      <c r="AN79" s="8"/>
      <c r="AO79" s="8"/>
      <c r="AP79" s="8"/>
      <c r="AQ79" s="7"/>
      <c r="AR79" s="7"/>
    </row>
    <row r="80">
      <c r="A80" s="7"/>
      <c r="B80" s="7"/>
      <c r="C80" s="28"/>
      <c r="D80" s="28"/>
      <c r="E80" s="28"/>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8"/>
      <c r="AH80" s="8"/>
      <c r="AI80" s="8"/>
      <c r="AJ80" s="8"/>
      <c r="AK80" s="8"/>
      <c r="AL80" s="8"/>
      <c r="AM80" s="8"/>
      <c r="AN80" s="8"/>
      <c r="AO80" s="8"/>
      <c r="AP80" s="8"/>
      <c r="AQ80" s="7"/>
      <c r="AR80" s="7"/>
    </row>
    <row r="81">
      <c r="A81" s="7"/>
      <c r="B81" s="7"/>
      <c r="C81" s="28"/>
      <c r="D81" s="28"/>
      <c r="E81" s="28"/>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8"/>
      <c r="AH81" s="8"/>
      <c r="AI81" s="8"/>
      <c r="AJ81" s="8"/>
      <c r="AK81" s="8"/>
      <c r="AL81" s="8"/>
      <c r="AM81" s="8"/>
      <c r="AN81" s="8"/>
      <c r="AO81" s="8"/>
      <c r="AP81" s="8"/>
      <c r="AQ81" s="7"/>
      <c r="AR81" s="7"/>
    </row>
    <row r="82">
      <c r="A82" s="7"/>
      <c r="B82" s="7"/>
      <c r="C82" s="28"/>
      <c r="D82" s="28"/>
      <c r="E82" s="28"/>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8"/>
      <c r="AH82" s="8"/>
      <c r="AI82" s="8"/>
      <c r="AJ82" s="8"/>
      <c r="AK82" s="8"/>
      <c r="AL82" s="8"/>
      <c r="AM82" s="8"/>
      <c r="AN82" s="8"/>
      <c r="AO82" s="8"/>
      <c r="AP82" s="8"/>
      <c r="AQ82" s="7"/>
      <c r="AR82" s="7"/>
    </row>
    <row r="83">
      <c r="A83" s="7"/>
      <c r="B83" s="7"/>
      <c r="C83" s="28"/>
      <c r="D83" s="28"/>
      <c r="E83" s="28"/>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8"/>
      <c r="AH83" s="8"/>
      <c r="AI83" s="8"/>
      <c r="AJ83" s="8"/>
      <c r="AK83" s="8"/>
      <c r="AL83" s="8"/>
      <c r="AM83" s="8"/>
      <c r="AN83" s="8"/>
      <c r="AO83" s="8"/>
      <c r="AP83" s="8"/>
      <c r="AQ83" s="7"/>
      <c r="AR83" s="7"/>
    </row>
    <row r="84">
      <c r="A84" s="7"/>
      <c r="B84" s="7"/>
      <c r="C84" s="28"/>
      <c r="D84" s="28"/>
      <c r="E84" s="28"/>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8"/>
      <c r="AH84" s="8"/>
      <c r="AI84" s="8"/>
      <c r="AJ84" s="8"/>
      <c r="AK84" s="8"/>
      <c r="AL84" s="8"/>
      <c r="AM84" s="8"/>
      <c r="AN84" s="8"/>
      <c r="AO84" s="8"/>
      <c r="AP84" s="8"/>
      <c r="AQ84" s="7"/>
      <c r="AR84" s="7"/>
    </row>
    <row r="85">
      <c r="A85" s="7"/>
      <c r="B85" s="7"/>
      <c r="C85" s="28"/>
      <c r="D85" s="28"/>
      <c r="E85" s="28"/>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8"/>
      <c r="AH85" s="8"/>
      <c r="AI85" s="8"/>
      <c r="AJ85" s="8"/>
      <c r="AK85" s="8"/>
      <c r="AL85" s="8"/>
      <c r="AM85" s="8"/>
      <c r="AN85" s="8"/>
      <c r="AO85" s="8"/>
      <c r="AP85" s="8"/>
      <c r="AQ85" s="7"/>
      <c r="AR85" s="7"/>
    </row>
    <row r="86">
      <c r="A86" s="7"/>
      <c r="B86" s="7"/>
      <c r="C86" s="28"/>
      <c r="D86" s="28"/>
      <c r="E86" s="28"/>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8"/>
      <c r="AH86" s="8"/>
      <c r="AI86" s="8"/>
      <c r="AJ86" s="8"/>
      <c r="AK86" s="8"/>
      <c r="AL86" s="8"/>
      <c r="AM86" s="8"/>
      <c r="AN86" s="8"/>
      <c r="AO86" s="8"/>
      <c r="AP86" s="8"/>
      <c r="AQ86" s="7"/>
      <c r="AR86" s="7"/>
    </row>
    <row r="87">
      <c r="A87" s="7"/>
      <c r="B87" s="7"/>
      <c r="C87" s="28"/>
      <c r="D87" s="28"/>
      <c r="E87" s="28"/>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8"/>
      <c r="AH87" s="8"/>
      <c r="AI87" s="8"/>
      <c r="AJ87" s="8"/>
      <c r="AK87" s="8"/>
      <c r="AL87" s="8"/>
      <c r="AM87" s="8"/>
      <c r="AN87" s="8"/>
      <c r="AO87" s="8"/>
      <c r="AP87" s="8"/>
      <c r="AQ87" s="7"/>
      <c r="AR87" s="7"/>
    </row>
    <row r="88">
      <c r="A88" s="7"/>
      <c r="B88" s="7"/>
      <c r="C88" s="28"/>
      <c r="D88" s="28"/>
      <c r="E88" s="28"/>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8"/>
      <c r="AH88" s="8"/>
      <c r="AI88" s="8"/>
      <c r="AJ88" s="8"/>
      <c r="AK88" s="8"/>
      <c r="AL88" s="8"/>
      <c r="AM88" s="8"/>
      <c r="AN88" s="8"/>
      <c r="AO88" s="8"/>
      <c r="AP88" s="8"/>
      <c r="AQ88" s="7"/>
      <c r="AR88" s="7"/>
    </row>
    <row r="89">
      <c r="A89" s="7"/>
      <c r="B89" s="7"/>
      <c r="C89" s="28"/>
      <c r="D89" s="28"/>
      <c r="E89" s="28"/>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8"/>
      <c r="AH89" s="8"/>
      <c r="AI89" s="8"/>
      <c r="AJ89" s="8"/>
      <c r="AK89" s="8"/>
      <c r="AL89" s="8"/>
      <c r="AM89" s="8"/>
      <c r="AN89" s="8"/>
      <c r="AO89" s="8"/>
      <c r="AP89" s="8"/>
      <c r="AQ89" s="7"/>
      <c r="AR89" s="7"/>
    </row>
    <row r="90">
      <c r="A90" s="7"/>
      <c r="B90" s="7"/>
      <c r="C90" s="28"/>
      <c r="D90" s="28"/>
      <c r="E90" s="28"/>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8"/>
      <c r="AH90" s="8"/>
      <c r="AI90" s="8"/>
      <c r="AJ90" s="8"/>
      <c r="AK90" s="8"/>
      <c r="AL90" s="8"/>
      <c r="AM90" s="8"/>
      <c r="AN90" s="8"/>
      <c r="AO90" s="8"/>
      <c r="AP90" s="8"/>
      <c r="AQ90" s="7"/>
      <c r="AR90" s="7"/>
    </row>
    <row r="91">
      <c r="A91" s="7"/>
      <c r="B91" s="7"/>
      <c r="C91" s="28"/>
      <c r="D91" s="28"/>
      <c r="E91" s="28"/>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8"/>
      <c r="AH91" s="8"/>
      <c r="AI91" s="8"/>
      <c r="AJ91" s="8"/>
      <c r="AK91" s="8"/>
      <c r="AL91" s="8"/>
      <c r="AM91" s="8"/>
      <c r="AN91" s="8"/>
      <c r="AO91" s="8"/>
      <c r="AP91" s="8"/>
      <c r="AQ91" s="7"/>
      <c r="AR91" s="7"/>
    </row>
    <row r="92">
      <c r="A92" s="7"/>
      <c r="B92" s="7"/>
      <c r="C92" s="28"/>
      <c r="D92" s="28"/>
      <c r="E92" s="28"/>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8"/>
      <c r="AH92" s="8"/>
      <c r="AI92" s="8"/>
      <c r="AJ92" s="8"/>
      <c r="AK92" s="8"/>
      <c r="AL92" s="8"/>
      <c r="AM92" s="8"/>
      <c r="AN92" s="8"/>
      <c r="AO92" s="8"/>
      <c r="AP92" s="8"/>
      <c r="AQ92" s="7"/>
      <c r="AR92" s="7"/>
    </row>
    <row r="93">
      <c r="A93" s="7"/>
      <c r="B93" s="7"/>
      <c r="C93" s="28"/>
      <c r="D93" s="28"/>
      <c r="E93" s="28"/>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8"/>
      <c r="AH93" s="8"/>
      <c r="AI93" s="8"/>
      <c r="AJ93" s="8"/>
      <c r="AK93" s="8"/>
      <c r="AL93" s="8"/>
      <c r="AM93" s="8"/>
      <c r="AN93" s="8"/>
      <c r="AO93" s="8"/>
      <c r="AP93" s="8"/>
      <c r="AQ93" s="7"/>
      <c r="AR93" s="7"/>
    </row>
    <row r="94">
      <c r="A94" s="7"/>
      <c r="B94" s="7"/>
      <c r="C94" s="28"/>
      <c r="D94" s="28"/>
      <c r="E94" s="28"/>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8"/>
      <c r="AH94" s="8"/>
      <c r="AI94" s="8"/>
      <c r="AJ94" s="8"/>
      <c r="AK94" s="8"/>
      <c r="AL94" s="8"/>
      <c r="AM94" s="8"/>
      <c r="AN94" s="8"/>
      <c r="AO94" s="8"/>
      <c r="AP94" s="8"/>
      <c r="AQ94" s="7"/>
      <c r="AR94" s="7"/>
    </row>
    <row r="95">
      <c r="A95" s="7"/>
      <c r="B95" s="7"/>
      <c r="C95" s="28"/>
      <c r="D95" s="28"/>
      <c r="E95" s="28"/>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8"/>
      <c r="AH95" s="8"/>
      <c r="AI95" s="8"/>
      <c r="AJ95" s="8"/>
      <c r="AK95" s="8"/>
      <c r="AL95" s="8"/>
      <c r="AM95" s="8"/>
      <c r="AN95" s="8"/>
      <c r="AO95" s="8"/>
      <c r="AP95" s="8"/>
      <c r="AQ95" s="7"/>
      <c r="AR95" s="7"/>
    </row>
    <row r="96">
      <c r="A96" s="7"/>
      <c r="B96" s="7"/>
      <c r="C96" s="28"/>
      <c r="D96" s="28"/>
      <c r="E96" s="28"/>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8"/>
      <c r="AH96" s="8"/>
      <c r="AI96" s="8"/>
      <c r="AJ96" s="8"/>
      <c r="AK96" s="8"/>
      <c r="AL96" s="8"/>
      <c r="AM96" s="8"/>
      <c r="AN96" s="8"/>
      <c r="AO96" s="8"/>
      <c r="AP96" s="8"/>
      <c r="AQ96" s="7"/>
      <c r="AR96" s="7"/>
    </row>
    <row r="97">
      <c r="A97" s="7"/>
      <c r="B97" s="7"/>
      <c r="C97" s="28"/>
      <c r="D97" s="28"/>
      <c r="E97" s="28"/>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8"/>
      <c r="AH97" s="8"/>
      <c r="AI97" s="8"/>
      <c r="AJ97" s="8"/>
      <c r="AK97" s="8"/>
      <c r="AL97" s="8"/>
      <c r="AM97" s="8"/>
      <c r="AN97" s="8"/>
      <c r="AO97" s="8"/>
      <c r="AP97" s="8"/>
      <c r="AQ97" s="7"/>
      <c r="AR97" s="7"/>
    </row>
    <row r="98">
      <c r="A98" s="7"/>
      <c r="B98" s="7"/>
      <c r="C98" s="28"/>
      <c r="D98" s="28"/>
      <c r="E98" s="28"/>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8"/>
      <c r="AH98" s="8"/>
      <c r="AI98" s="8"/>
      <c r="AJ98" s="8"/>
      <c r="AK98" s="8"/>
      <c r="AL98" s="8"/>
      <c r="AM98" s="8"/>
      <c r="AN98" s="8"/>
      <c r="AO98" s="8"/>
      <c r="AP98" s="8"/>
      <c r="AQ98" s="7"/>
      <c r="AR98" s="7"/>
    </row>
    <row r="99">
      <c r="A99" s="7"/>
      <c r="B99" s="7"/>
      <c r="C99" s="28"/>
      <c r="D99" s="28"/>
      <c r="E99" s="28"/>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8"/>
      <c r="AH99" s="8"/>
      <c r="AI99" s="8"/>
      <c r="AJ99" s="8"/>
      <c r="AK99" s="8"/>
      <c r="AL99" s="8"/>
      <c r="AM99" s="8"/>
      <c r="AN99" s="8"/>
      <c r="AO99" s="8"/>
      <c r="AP99" s="8"/>
      <c r="AQ99" s="7"/>
      <c r="AR99" s="7"/>
    </row>
    <row r="100">
      <c r="A100" s="7"/>
      <c r="B100" s="7"/>
      <c r="C100" s="28"/>
      <c r="D100" s="28"/>
      <c r="E100" s="28"/>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8"/>
      <c r="AH100" s="8"/>
      <c r="AI100" s="8"/>
      <c r="AJ100" s="8"/>
      <c r="AK100" s="8"/>
      <c r="AL100" s="8"/>
      <c r="AM100" s="8"/>
      <c r="AN100" s="8"/>
      <c r="AO100" s="8"/>
      <c r="AP100" s="8"/>
      <c r="AQ100" s="7"/>
      <c r="AR100" s="7"/>
    </row>
    <row r="101">
      <c r="A101" s="7"/>
      <c r="B101" s="7"/>
      <c r="C101" s="28"/>
      <c r="D101" s="28"/>
      <c r="E101" s="28"/>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8"/>
      <c r="AH101" s="8"/>
      <c r="AI101" s="8"/>
      <c r="AJ101" s="8"/>
      <c r="AK101" s="8"/>
      <c r="AL101" s="8"/>
      <c r="AM101" s="8"/>
      <c r="AN101" s="8"/>
      <c r="AO101" s="8"/>
      <c r="AP101" s="8"/>
      <c r="AQ101" s="7"/>
      <c r="AR101" s="7"/>
    </row>
    <row r="102">
      <c r="A102" s="7"/>
      <c r="B102" s="7"/>
      <c r="C102" s="28"/>
      <c r="D102" s="28"/>
      <c r="E102" s="28"/>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8"/>
      <c r="AH102" s="8"/>
      <c r="AI102" s="8"/>
      <c r="AJ102" s="8"/>
      <c r="AK102" s="8"/>
      <c r="AL102" s="8"/>
      <c r="AM102" s="8"/>
      <c r="AN102" s="8"/>
      <c r="AO102" s="8"/>
      <c r="AP102" s="8"/>
      <c r="AQ102" s="7"/>
      <c r="AR102" s="7"/>
    </row>
    <row r="103">
      <c r="A103" s="7"/>
      <c r="B103" s="7"/>
      <c r="C103" s="28"/>
      <c r="D103" s="28"/>
      <c r="E103" s="28"/>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8"/>
      <c r="AH103" s="8"/>
      <c r="AI103" s="8"/>
      <c r="AJ103" s="8"/>
      <c r="AK103" s="8"/>
      <c r="AL103" s="8"/>
      <c r="AM103" s="8"/>
      <c r="AN103" s="8"/>
      <c r="AO103" s="8"/>
      <c r="AP103" s="8"/>
      <c r="AQ103" s="7"/>
      <c r="AR103" s="7"/>
    </row>
    <row r="104">
      <c r="A104" s="7"/>
      <c r="B104" s="7"/>
      <c r="C104" s="28"/>
      <c r="D104" s="28"/>
      <c r="E104" s="28"/>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8"/>
      <c r="AH104" s="8"/>
      <c r="AI104" s="8"/>
      <c r="AJ104" s="8"/>
      <c r="AK104" s="8"/>
      <c r="AL104" s="8"/>
      <c r="AM104" s="8"/>
      <c r="AN104" s="8"/>
      <c r="AO104" s="8"/>
      <c r="AP104" s="8"/>
      <c r="AQ104" s="7"/>
      <c r="AR104" s="7"/>
    </row>
    <row r="105">
      <c r="A105" s="7"/>
      <c r="B105" s="7"/>
      <c r="C105" s="28"/>
      <c r="D105" s="28"/>
      <c r="E105" s="28"/>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8"/>
      <c r="AH105" s="8"/>
      <c r="AI105" s="8"/>
      <c r="AJ105" s="8"/>
      <c r="AK105" s="8"/>
      <c r="AL105" s="8"/>
      <c r="AM105" s="8"/>
      <c r="AN105" s="8"/>
      <c r="AO105" s="8"/>
      <c r="AP105" s="8"/>
      <c r="AQ105" s="7"/>
      <c r="AR105" s="7"/>
    </row>
    <row r="106">
      <c r="A106" s="7"/>
      <c r="B106" s="7"/>
      <c r="C106" s="28"/>
      <c r="D106" s="28"/>
      <c r="E106" s="28"/>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8"/>
      <c r="AH106" s="8"/>
      <c r="AI106" s="8"/>
      <c r="AJ106" s="8"/>
      <c r="AK106" s="8"/>
      <c r="AL106" s="8"/>
      <c r="AM106" s="8"/>
      <c r="AN106" s="8"/>
      <c r="AO106" s="8"/>
      <c r="AP106" s="8"/>
      <c r="AQ106" s="7"/>
      <c r="AR106" s="7"/>
    </row>
    <row r="107">
      <c r="A107" s="7"/>
      <c r="B107" s="7"/>
      <c r="C107" s="28"/>
      <c r="D107" s="28"/>
      <c r="E107" s="28"/>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8"/>
      <c r="AH107" s="8"/>
      <c r="AI107" s="8"/>
      <c r="AJ107" s="8"/>
      <c r="AK107" s="8"/>
      <c r="AL107" s="8"/>
      <c r="AM107" s="8"/>
      <c r="AN107" s="8"/>
      <c r="AO107" s="8"/>
      <c r="AP107" s="8"/>
      <c r="AQ107" s="7"/>
      <c r="AR107" s="7"/>
    </row>
    <row r="108">
      <c r="A108" s="7"/>
      <c r="B108" s="7"/>
      <c r="C108" s="28"/>
      <c r="D108" s="28"/>
      <c r="E108" s="28"/>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8"/>
      <c r="AH108" s="8"/>
      <c r="AI108" s="8"/>
      <c r="AJ108" s="8"/>
      <c r="AK108" s="8"/>
      <c r="AL108" s="8"/>
      <c r="AM108" s="8"/>
      <c r="AN108" s="8"/>
      <c r="AO108" s="8"/>
      <c r="AP108" s="8"/>
      <c r="AQ108" s="7"/>
      <c r="AR108" s="7"/>
    </row>
    <row r="109">
      <c r="A109" s="7"/>
      <c r="B109" s="7"/>
      <c r="C109" s="28"/>
      <c r="D109" s="28"/>
      <c r="E109" s="28"/>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8"/>
      <c r="AH109" s="8"/>
      <c r="AI109" s="8"/>
      <c r="AJ109" s="8"/>
      <c r="AK109" s="8"/>
      <c r="AL109" s="8"/>
      <c r="AM109" s="8"/>
      <c r="AN109" s="8"/>
      <c r="AO109" s="8"/>
      <c r="AP109" s="8"/>
      <c r="AQ109" s="7"/>
      <c r="AR109" s="7"/>
    </row>
    <row r="110">
      <c r="A110" s="7"/>
      <c r="B110" s="7"/>
      <c r="C110" s="28"/>
      <c r="D110" s="28"/>
      <c r="E110" s="28"/>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8"/>
      <c r="AH110" s="8"/>
      <c r="AI110" s="8"/>
      <c r="AJ110" s="8"/>
      <c r="AK110" s="8"/>
      <c r="AL110" s="8"/>
      <c r="AM110" s="8"/>
      <c r="AN110" s="8"/>
      <c r="AO110" s="8"/>
      <c r="AP110" s="8"/>
      <c r="AQ110" s="7"/>
      <c r="AR110" s="7"/>
    </row>
    <row r="111">
      <c r="A111" s="7"/>
      <c r="B111" s="7"/>
      <c r="C111" s="28"/>
      <c r="D111" s="28"/>
      <c r="E111" s="28"/>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8"/>
      <c r="AH111" s="8"/>
      <c r="AI111" s="8"/>
      <c r="AJ111" s="8"/>
      <c r="AK111" s="8"/>
      <c r="AL111" s="8"/>
      <c r="AM111" s="8"/>
      <c r="AN111" s="8"/>
      <c r="AO111" s="8"/>
      <c r="AP111" s="8"/>
      <c r="AQ111" s="7"/>
      <c r="AR111" s="7"/>
    </row>
    <row r="112">
      <c r="A112" s="7"/>
      <c r="B112" s="7"/>
      <c r="C112" s="28"/>
      <c r="D112" s="28"/>
      <c r="E112" s="28"/>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8"/>
      <c r="AH112" s="8"/>
      <c r="AI112" s="8"/>
      <c r="AJ112" s="8"/>
      <c r="AK112" s="8"/>
      <c r="AL112" s="8"/>
      <c r="AM112" s="8"/>
      <c r="AN112" s="8"/>
      <c r="AO112" s="8"/>
      <c r="AP112" s="8"/>
      <c r="AQ112" s="7"/>
      <c r="AR112" s="7"/>
    </row>
    <row r="113">
      <c r="A113" s="7"/>
      <c r="B113" s="7"/>
      <c r="C113" s="28"/>
      <c r="D113" s="28"/>
      <c r="E113" s="28"/>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8"/>
      <c r="AH113" s="8"/>
      <c r="AI113" s="8"/>
      <c r="AJ113" s="8"/>
      <c r="AK113" s="8"/>
      <c r="AL113" s="8"/>
      <c r="AM113" s="8"/>
      <c r="AN113" s="8"/>
      <c r="AO113" s="8"/>
      <c r="AP113" s="8"/>
      <c r="AQ113" s="7"/>
      <c r="AR113" s="7"/>
    </row>
    <row r="114">
      <c r="A114" s="7"/>
      <c r="B114" s="7"/>
      <c r="C114" s="28"/>
      <c r="D114" s="28"/>
      <c r="E114" s="28"/>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8"/>
      <c r="AH114" s="8"/>
      <c r="AI114" s="8"/>
      <c r="AJ114" s="8"/>
      <c r="AK114" s="8"/>
      <c r="AL114" s="8"/>
      <c r="AM114" s="8"/>
      <c r="AN114" s="8"/>
      <c r="AO114" s="8"/>
      <c r="AP114" s="8"/>
      <c r="AQ114" s="7"/>
      <c r="AR114" s="7"/>
    </row>
    <row r="115">
      <c r="A115" s="7"/>
      <c r="B115" s="7"/>
      <c r="C115" s="28"/>
      <c r="D115" s="28"/>
      <c r="E115" s="28"/>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8"/>
      <c r="AH115" s="8"/>
      <c r="AI115" s="8"/>
      <c r="AJ115" s="8"/>
      <c r="AK115" s="8"/>
      <c r="AL115" s="8"/>
      <c r="AM115" s="8"/>
      <c r="AN115" s="8"/>
      <c r="AO115" s="8"/>
      <c r="AP115" s="8"/>
      <c r="AQ115" s="7"/>
      <c r="AR115" s="7"/>
    </row>
    <row r="116">
      <c r="A116" s="7"/>
      <c r="B116" s="7"/>
      <c r="C116" s="28"/>
      <c r="D116" s="28"/>
      <c r="E116" s="28"/>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8"/>
      <c r="AH116" s="8"/>
      <c r="AI116" s="8"/>
      <c r="AJ116" s="8"/>
      <c r="AK116" s="8"/>
      <c r="AL116" s="8"/>
      <c r="AM116" s="8"/>
      <c r="AN116" s="8"/>
      <c r="AO116" s="8"/>
      <c r="AP116" s="8"/>
      <c r="AQ116" s="7"/>
      <c r="AR116" s="7"/>
    </row>
    <row r="117">
      <c r="A117" s="7"/>
      <c r="B117" s="7"/>
      <c r="C117" s="28"/>
      <c r="D117" s="28"/>
      <c r="E117" s="28"/>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8"/>
      <c r="AH117" s="8"/>
      <c r="AI117" s="8"/>
      <c r="AJ117" s="8"/>
      <c r="AK117" s="8"/>
      <c r="AL117" s="8"/>
      <c r="AM117" s="8"/>
      <c r="AN117" s="8"/>
      <c r="AO117" s="8"/>
      <c r="AP117" s="8"/>
      <c r="AQ117" s="7"/>
      <c r="AR117" s="7"/>
    </row>
    <row r="118">
      <c r="A118" s="7"/>
      <c r="B118" s="7"/>
      <c r="C118" s="28"/>
      <c r="D118" s="28"/>
      <c r="E118" s="28"/>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8"/>
      <c r="AH118" s="8"/>
      <c r="AI118" s="8"/>
      <c r="AJ118" s="8"/>
      <c r="AK118" s="8"/>
      <c r="AL118" s="8"/>
      <c r="AM118" s="8"/>
      <c r="AN118" s="8"/>
      <c r="AO118" s="8"/>
      <c r="AP118" s="8"/>
      <c r="AQ118" s="7"/>
      <c r="AR118" s="7"/>
    </row>
    <row r="119">
      <c r="A119" s="7"/>
      <c r="B119" s="7"/>
      <c r="C119" s="28"/>
      <c r="D119" s="28"/>
      <c r="E119" s="28"/>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8"/>
      <c r="AH119" s="8"/>
      <c r="AI119" s="8"/>
      <c r="AJ119" s="8"/>
      <c r="AK119" s="8"/>
      <c r="AL119" s="8"/>
      <c r="AM119" s="8"/>
      <c r="AN119" s="8"/>
      <c r="AO119" s="8"/>
      <c r="AP119" s="8"/>
      <c r="AQ119" s="7"/>
      <c r="AR119" s="7"/>
    </row>
    <row r="120">
      <c r="A120" s="7"/>
      <c r="B120" s="7"/>
      <c r="C120" s="28"/>
      <c r="D120" s="28"/>
      <c r="E120" s="28"/>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8"/>
      <c r="AH120" s="8"/>
      <c r="AI120" s="8"/>
      <c r="AJ120" s="8"/>
      <c r="AK120" s="8"/>
      <c r="AL120" s="8"/>
      <c r="AM120" s="8"/>
      <c r="AN120" s="8"/>
      <c r="AO120" s="8"/>
      <c r="AP120" s="8"/>
      <c r="AQ120" s="7"/>
      <c r="AR120" s="7"/>
    </row>
    <row r="121">
      <c r="A121" s="7"/>
      <c r="B121" s="7"/>
      <c r="C121" s="28"/>
      <c r="D121" s="28"/>
      <c r="E121" s="28"/>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8"/>
      <c r="AH121" s="8"/>
      <c r="AI121" s="8"/>
      <c r="AJ121" s="8"/>
      <c r="AK121" s="8"/>
      <c r="AL121" s="8"/>
      <c r="AM121" s="8"/>
      <c r="AN121" s="8"/>
      <c r="AO121" s="8"/>
      <c r="AP121" s="8"/>
      <c r="AQ121" s="7"/>
      <c r="AR121" s="7"/>
    </row>
    <row r="122">
      <c r="A122" s="7"/>
      <c r="B122" s="7"/>
      <c r="C122" s="28"/>
      <c r="D122" s="28"/>
      <c r="E122" s="28"/>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8"/>
      <c r="AH122" s="8"/>
      <c r="AI122" s="8"/>
      <c r="AJ122" s="8"/>
      <c r="AK122" s="8"/>
      <c r="AL122" s="8"/>
      <c r="AM122" s="8"/>
      <c r="AN122" s="8"/>
      <c r="AO122" s="8"/>
      <c r="AP122" s="8"/>
      <c r="AQ122" s="7"/>
      <c r="AR122" s="7"/>
    </row>
    <row r="123">
      <c r="A123" s="7"/>
      <c r="B123" s="7"/>
      <c r="C123" s="28"/>
      <c r="D123" s="28"/>
      <c r="E123" s="28"/>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8"/>
      <c r="AH123" s="8"/>
      <c r="AI123" s="8"/>
      <c r="AJ123" s="8"/>
      <c r="AK123" s="8"/>
      <c r="AL123" s="8"/>
      <c r="AM123" s="8"/>
      <c r="AN123" s="8"/>
      <c r="AO123" s="8"/>
      <c r="AP123" s="8"/>
      <c r="AQ123" s="7"/>
      <c r="AR123" s="7"/>
    </row>
    <row r="124">
      <c r="A124" s="7"/>
      <c r="B124" s="7"/>
      <c r="C124" s="28"/>
      <c r="D124" s="28"/>
      <c r="E124" s="28"/>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8"/>
      <c r="AH124" s="8"/>
      <c r="AI124" s="8"/>
      <c r="AJ124" s="8"/>
      <c r="AK124" s="8"/>
      <c r="AL124" s="8"/>
      <c r="AM124" s="8"/>
      <c r="AN124" s="8"/>
      <c r="AO124" s="8"/>
      <c r="AP124" s="8"/>
      <c r="AQ124" s="7"/>
      <c r="AR124" s="7"/>
    </row>
    <row r="125">
      <c r="A125" s="7"/>
      <c r="B125" s="7"/>
      <c r="C125" s="28"/>
      <c r="D125" s="28"/>
      <c r="E125" s="28"/>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8"/>
      <c r="AH125" s="8"/>
      <c r="AI125" s="8"/>
      <c r="AJ125" s="8"/>
      <c r="AK125" s="8"/>
      <c r="AL125" s="8"/>
      <c r="AM125" s="8"/>
      <c r="AN125" s="8"/>
      <c r="AO125" s="8"/>
      <c r="AP125" s="8"/>
      <c r="AQ125" s="7"/>
      <c r="AR125" s="7"/>
    </row>
    <row r="126">
      <c r="A126" s="7"/>
      <c r="B126" s="7"/>
      <c r="C126" s="28"/>
      <c r="D126" s="28"/>
      <c r="E126" s="28"/>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8"/>
      <c r="AH126" s="8"/>
      <c r="AI126" s="8"/>
      <c r="AJ126" s="8"/>
      <c r="AK126" s="8"/>
      <c r="AL126" s="8"/>
      <c r="AM126" s="8"/>
      <c r="AN126" s="8"/>
      <c r="AO126" s="8"/>
      <c r="AP126" s="8"/>
      <c r="AQ126" s="7"/>
      <c r="AR126" s="7"/>
    </row>
    <row r="127">
      <c r="A127" s="7"/>
      <c r="B127" s="7"/>
      <c r="C127" s="28"/>
      <c r="D127" s="28"/>
      <c r="E127" s="28"/>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8"/>
      <c r="AH127" s="8"/>
      <c r="AI127" s="8"/>
      <c r="AJ127" s="8"/>
      <c r="AK127" s="8"/>
      <c r="AL127" s="8"/>
      <c r="AM127" s="8"/>
      <c r="AN127" s="8"/>
      <c r="AO127" s="8"/>
      <c r="AP127" s="8"/>
      <c r="AQ127" s="7"/>
      <c r="AR127" s="7"/>
    </row>
    <row r="128">
      <c r="A128" s="7"/>
      <c r="B128" s="7"/>
      <c r="C128" s="28"/>
      <c r="D128" s="28"/>
      <c r="E128" s="28"/>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8"/>
      <c r="AH128" s="8"/>
      <c r="AI128" s="8"/>
      <c r="AJ128" s="8"/>
      <c r="AK128" s="8"/>
      <c r="AL128" s="8"/>
      <c r="AM128" s="8"/>
      <c r="AN128" s="8"/>
      <c r="AO128" s="8"/>
      <c r="AP128" s="8"/>
      <c r="AQ128" s="7"/>
      <c r="AR128" s="7"/>
    </row>
    <row r="129">
      <c r="A129" s="7"/>
      <c r="B129" s="7"/>
      <c r="C129" s="28"/>
      <c r="D129" s="28"/>
      <c r="E129" s="28"/>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8"/>
      <c r="AH129" s="8"/>
      <c r="AI129" s="8"/>
      <c r="AJ129" s="8"/>
      <c r="AK129" s="8"/>
      <c r="AL129" s="8"/>
      <c r="AM129" s="8"/>
      <c r="AN129" s="8"/>
      <c r="AO129" s="8"/>
      <c r="AP129" s="8"/>
      <c r="AQ129" s="7"/>
      <c r="AR129" s="7"/>
    </row>
    <row r="130">
      <c r="A130" s="7"/>
      <c r="B130" s="7"/>
      <c r="C130" s="28"/>
      <c r="D130" s="28"/>
      <c r="E130" s="28"/>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8"/>
      <c r="AH130" s="8"/>
      <c r="AI130" s="8"/>
      <c r="AJ130" s="8"/>
      <c r="AK130" s="8"/>
      <c r="AL130" s="8"/>
      <c r="AM130" s="8"/>
      <c r="AN130" s="8"/>
      <c r="AO130" s="8"/>
      <c r="AP130" s="8"/>
      <c r="AQ130" s="7"/>
      <c r="AR130" s="7"/>
    </row>
    <row r="131">
      <c r="A131" s="7"/>
      <c r="B131" s="7"/>
      <c r="C131" s="28"/>
      <c r="D131" s="28"/>
      <c r="E131" s="28"/>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8"/>
      <c r="AH131" s="8"/>
      <c r="AI131" s="8"/>
      <c r="AJ131" s="8"/>
      <c r="AK131" s="8"/>
      <c r="AL131" s="8"/>
      <c r="AM131" s="8"/>
      <c r="AN131" s="8"/>
      <c r="AO131" s="8"/>
      <c r="AP131" s="8"/>
      <c r="AQ131" s="7"/>
      <c r="AR131" s="7"/>
    </row>
    <row r="132">
      <c r="A132" s="7"/>
      <c r="B132" s="7"/>
      <c r="C132" s="28"/>
      <c r="D132" s="28"/>
      <c r="E132" s="28"/>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8"/>
      <c r="AH132" s="8"/>
      <c r="AI132" s="8"/>
      <c r="AJ132" s="8"/>
      <c r="AK132" s="8"/>
      <c r="AL132" s="8"/>
      <c r="AM132" s="8"/>
      <c r="AN132" s="8"/>
      <c r="AO132" s="8"/>
      <c r="AP132" s="8"/>
      <c r="AQ132" s="7"/>
      <c r="AR132" s="7"/>
    </row>
    <row r="133">
      <c r="A133" s="7"/>
      <c r="B133" s="7"/>
      <c r="C133" s="28"/>
      <c r="D133" s="28"/>
      <c r="E133" s="28"/>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8"/>
      <c r="AH133" s="8"/>
      <c r="AI133" s="8"/>
      <c r="AJ133" s="8"/>
      <c r="AK133" s="8"/>
      <c r="AL133" s="8"/>
      <c r="AM133" s="8"/>
      <c r="AN133" s="8"/>
      <c r="AO133" s="8"/>
      <c r="AP133" s="8"/>
      <c r="AQ133" s="7"/>
      <c r="AR133" s="7"/>
    </row>
    <row r="134">
      <c r="A134" s="7"/>
      <c r="B134" s="7"/>
      <c r="C134" s="28"/>
      <c r="D134" s="28"/>
      <c r="E134" s="28"/>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8"/>
      <c r="AH134" s="8"/>
      <c r="AI134" s="8"/>
      <c r="AJ134" s="8"/>
      <c r="AK134" s="8"/>
      <c r="AL134" s="8"/>
      <c r="AM134" s="8"/>
      <c r="AN134" s="8"/>
      <c r="AO134" s="8"/>
      <c r="AP134" s="8"/>
      <c r="AQ134" s="7"/>
      <c r="AR134" s="7"/>
    </row>
    <row r="135">
      <c r="A135" s="7"/>
      <c r="B135" s="7"/>
      <c r="C135" s="28"/>
      <c r="D135" s="28"/>
      <c r="E135" s="28"/>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8"/>
      <c r="AH135" s="8"/>
      <c r="AI135" s="8"/>
      <c r="AJ135" s="8"/>
      <c r="AK135" s="8"/>
      <c r="AL135" s="8"/>
      <c r="AM135" s="8"/>
      <c r="AN135" s="8"/>
      <c r="AO135" s="8"/>
      <c r="AP135" s="8"/>
      <c r="AQ135" s="7"/>
      <c r="AR135" s="7"/>
    </row>
    <row r="136">
      <c r="A136" s="7"/>
      <c r="B136" s="7"/>
      <c r="C136" s="28"/>
      <c r="D136" s="28"/>
      <c r="E136" s="28"/>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8"/>
      <c r="AH136" s="8"/>
      <c r="AI136" s="8"/>
      <c r="AJ136" s="8"/>
      <c r="AK136" s="8"/>
      <c r="AL136" s="8"/>
      <c r="AM136" s="8"/>
      <c r="AN136" s="8"/>
      <c r="AO136" s="8"/>
      <c r="AP136" s="8"/>
      <c r="AQ136" s="7"/>
      <c r="AR136" s="7"/>
    </row>
    <row r="137">
      <c r="A137" s="7"/>
      <c r="B137" s="7"/>
      <c r="C137" s="28"/>
      <c r="D137" s="28"/>
      <c r="E137" s="28"/>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8"/>
      <c r="AH137" s="8"/>
      <c r="AI137" s="8"/>
      <c r="AJ137" s="8"/>
      <c r="AK137" s="8"/>
      <c r="AL137" s="8"/>
      <c r="AM137" s="8"/>
      <c r="AN137" s="8"/>
      <c r="AO137" s="8"/>
      <c r="AP137" s="8"/>
      <c r="AQ137" s="7"/>
      <c r="AR137" s="7"/>
    </row>
    <row r="138">
      <c r="A138" s="7"/>
      <c r="B138" s="7"/>
      <c r="C138" s="28"/>
      <c r="D138" s="28"/>
      <c r="E138" s="28"/>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8"/>
      <c r="AH138" s="8"/>
      <c r="AI138" s="8"/>
      <c r="AJ138" s="8"/>
      <c r="AK138" s="8"/>
      <c r="AL138" s="8"/>
      <c r="AM138" s="8"/>
      <c r="AN138" s="8"/>
      <c r="AO138" s="8"/>
      <c r="AP138" s="8"/>
      <c r="AQ138" s="7"/>
      <c r="AR138" s="7"/>
    </row>
    <row r="139">
      <c r="A139" s="7"/>
      <c r="B139" s="7"/>
      <c r="C139" s="28"/>
      <c r="D139" s="28"/>
      <c r="E139" s="28"/>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8"/>
      <c r="AH139" s="8"/>
      <c r="AI139" s="8"/>
      <c r="AJ139" s="8"/>
      <c r="AK139" s="8"/>
      <c r="AL139" s="8"/>
      <c r="AM139" s="8"/>
      <c r="AN139" s="8"/>
      <c r="AO139" s="8"/>
      <c r="AP139" s="8"/>
      <c r="AQ139" s="7"/>
      <c r="AR139" s="7"/>
    </row>
    <row r="140">
      <c r="A140" s="7"/>
      <c r="B140" s="7"/>
      <c r="C140" s="28"/>
      <c r="D140" s="28"/>
      <c r="E140" s="28"/>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8"/>
      <c r="AH140" s="8"/>
      <c r="AI140" s="8"/>
      <c r="AJ140" s="8"/>
      <c r="AK140" s="8"/>
      <c r="AL140" s="8"/>
      <c r="AM140" s="8"/>
      <c r="AN140" s="8"/>
      <c r="AO140" s="8"/>
      <c r="AP140" s="8"/>
      <c r="AQ140" s="7"/>
      <c r="AR140" s="7"/>
    </row>
    <row r="141">
      <c r="A141" s="7"/>
      <c r="B141" s="7"/>
      <c r="C141" s="28"/>
      <c r="D141" s="28"/>
      <c r="E141" s="28"/>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8"/>
      <c r="AH141" s="8"/>
      <c r="AI141" s="8"/>
      <c r="AJ141" s="8"/>
      <c r="AK141" s="8"/>
      <c r="AL141" s="8"/>
      <c r="AM141" s="8"/>
      <c r="AN141" s="8"/>
      <c r="AO141" s="8"/>
      <c r="AP141" s="8"/>
      <c r="AQ141" s="7"/>
      <c r="AR141" s="7"/>
    </row>
    <row r="142">
      <c r="A142" s="7"/>
      <c r="B142" s="7"/>
      <c r="C142" s="28"/>
      <c r="D142" s="28"/>
      <c r="E142" s="28"/>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8"/>
      <c r="AH142" s="8"/>
      <c r="AI142" s="8"/>
      <c r="AJ142" s="8"/>
      <c r="AK142" s="8"/>
      <c r="AL142" s="8"/>
      <c r="AM142" s="8"/>
      <c r="AN142" s="8"/>
      <c r="AO142" s="8"/>
      <c r="AP142" s="8"/>
      <c r="AQ142" s="7"/>
      <c r="AR142" s="7"/>
    </row>
    <row r="143">
      <c r="A143" s="7"/>
      <c r="B143" s="7"/>
      <c r="C143" s="28"/>
      <c r="D143" s="28"/>
      <c r="E143" s="28"/>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8"/>
      <c r="AH143" s="8"/>
      <c r="AI143" s="8"/>
      <c r="AJ143" s="8"/>
      <c r="AK143" s="8"/>
      <c r="AL143" s="8"/>
      <c r="AM143" s="8"/>
      <c r="AN143" s="8"/>
      <c r="AO143" s="8"/>
      <c r="AP143" s="8"/>
      <c r="AQ143" s="7"/>
      <c r="AR143" s="7"/>
    </row>
    <row r="144">
      <c r="A144" s="7"/>
      <c r="B144" s="7"/>
      <c r="C144" s="28"/>
      <c r="D144" s="28"/>
      <c r="E144" s="28"/>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8"/>
      <c r="AH144" s="8"/>
      <c r="AI144" s="8"/>
      <c r="AJ144" s="8"/>
      <c r="AK144" s="8"/>
      <c r="AL144" s="8"/>
      <c r="AM144" s="8"/>
      <c r="AN144" s="8"/>
      <c r="AO144" s="8"/>
      <c r="AP144" s="8"/>
      <c r="AQ144" s="7"/>
      <c r="AR144" s="7"/>
    </row>
    <row r="145">
      <c r="A145" s="7"/>
      <c r="B145" s="7"/>
      <c r="C145" s="28"/>
      <c r="D145" s="28"/>
      <c r="E145" s="28"/>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8"/>
      <c r="AH145" s="8"/>
      <c r="AI145" s="8"/>
      <c r="AJ145" s="8"/>
      <c r="AK145" s="8"/>
      <c r="AL145" s="8"/>
      <c r="AM145" s="8"/>
      <c r="AN145" s="8"/>
      <c r="AO145" s="8"/>
      <c r="AP145" s="8"/>
      <c r="AQ145" s="7"/>
      <c r="AR145" s="7"/>
    </row>
    <row r="146">
      <c r="A146" s="7"/>
      <c r="B146" s="7"/>
      <c r="C146" s="28"/>
      <c r="D146" s="28"/>
      <c r="E146" s="28"/>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8"/>
      <c r="AH146" s="8"/>
      <c r="AI146" s="8"/>
      <c r="AJ146" s="8"/>
      <c r="AK146" s="8"/>
      <c r="AL146" s="8"/>
      <c r="AM146" s="8"/>
      <c r="AN146" s="8"/>
      <c r="AO146" s="8"/>
      <c r="AP146" s="8"/>
      <c r="AQ146" s="7"/>
      <c r="AR146" s="7"/>
    </row>
    <row r="147">
      <c r="A147" s="7"/>
      <c r="B147" s="7"/>
      <c r="C147" s="28"/>
      <c r="D147" s="28"/>
      <c r="E147" s="28"/>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8"/>
      <c r="AH147" s="8"/>
      <c r="AI147" s="8"/>
      <c r="AJ147" s="8"/>
      <c r="AK147" s="8"/>
      <c r="AL147" s="8"/>
      <c r="AM147" s="8"/>
      <c r="AN147" s="8"/>
      <c r="AO147" s="8"/>
      <c r="AP147" s="8"/>
      <c r="AQ147" s="7"/>
      <c r="AR147" s="7"/>
    </row>
    <row r="148">
      <c r="A148" s="7"/>
      <c r="B148" s="7"/>
      <c r="C148" s="28"/>
      <c r="D148" s="28"/>
      <c r="E148" s="28"/>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8"/>
      <c r="AH148" s="8"/>
      <c r="AI148" s="8"/>
      <c r="AJ148" s="8"/>
      <c r="AK148" s="8"/>
      <c r="AL148" s="8"/>
      <c r="AM148" s="8"/>
      <c r="AN148" s="8"/>
      <c r="AO148" s="8"/>
      <c r="AP148" s="8"/>
      <c r="AQ148" s="7"/>
      <c r="AR148" s="7"/>
    </row>
    <row r="149">
      <c r="A149" s="7"/>
      <c r="B149" s="7"/>
      <c r="C149" s="28"/>
      <c r="D149" s="28"/>
      <c r="E149" s="28"/>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8"/>
      <c r="AH149" s="8"/>
      <c r="AI149" s="8"/>
      <c r="AJ149" s="8"/>
      <c r="AK149" s="8"/>
      <c r="AL149" s="8"/>
      <c r="AM149" s="8"/>
      <c r="AN149" s="8"/>
      <c r="AO149" s="8"/>
      <c r="AP149" s="8"/>
      <c r="AQ149" s="7"/>
      <c r="AR149" s="7"/>
    </row>
    <row r="150">
      <c r="A150" s="7"/>
      <c r="B150" s="7"/>
      <c r="C150" s="28"/>
      <c r="D150" s="28"/>
      <c r="E150" s="28"/>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8"/>
      <c r="AH150" s="8"/>
      <c r="AI150" s="8"/>
      <c r="AJ150" s="8"/>
      <c r="AK150" s="8"/>
      <c r="AL150" s="8"/>
      <c r="AM150" s="8"/>
      <c r="AN150" s="8"/>
      <c r="AO150" s="8"/>
      <c r="AP150" s="8"/>
      <c r="AQ150" s="7"/>
      <c r="AR150" s="7"/>
    </row>
    <row r="151">
      <c r="A151" s="7"/>
      <c r="B151" s="7"/>
      <c r="C151" s="28"/>
      <c r="D151" s="28"/>
      <c r="E151" s="28"/>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8"/>
      <c r="AH151" s="8"/>
      <c r="AI151" s="8"/>
      <c r="AJ151" s="8"/>
      <c r="AK151" s="8"/>
      <c r="AL151" s="8"/>
      <c r="AM151" s="8"/>
      <c r="AN151" s="8"/>
      <c r="AO151" s="8"/>
      <c r="AP151" s="8"/>
      <c r="AQ151" s="7"/>
      <c r="AR151" s="7"/>
    </row>
    <row r="152">
      <c r="A152" s="7"/>
      <c r="B152" s="7"/>
      <c r="C152" s="28"/>
      <c r="D152" s="28"/>
      <c r="E152" s="28"/>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8"/>
      <c r="AH152" s="8"/>
      <c r="AI152" s="8"/>
      <c r="AJ152" s="8"/>
      <c r="AK152" s="8"/>
      <c r="AL152" s="8"/>
      <c r="AM152" s="8"/>
      <c r="AN152" s="8"/>
      <c r="AO152" s="8"/>
      <c r="AP152" s="8"/>
      <c r="AQ152" s="7"/>
      <c r="AR152" s="7"/>
    </row>
    <row r="153">
      <c r="A153" s="7"/>
      <c r="B153" s="7"/>
      <c r="C153" s="28"/>
      <c r="D153" s="28"/>
      <c r="E153" s="28"/>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8"/>
      <c r="AH153" s="8"/>
      <c r="AI153" s="8"/>
      <c r="AJ153" s="8"/>
      <c r="AK153" s="8"/>
      <c r="AL153" s="8"/>
      <c r="AM153" s="8"/>
      <c r="AN153" s="8"/>
      <c r="AO153" s="8"/>
      <c r="AP153" s="8"/>
      <c r="AQ153" s="7"/>
      <c r="AR153" s="7"/>
    </row>
    <row r="154">
      <c r="A154" s="7"/>
      <c r="B154" s="7"/>
      <c r="C154" s="28"/>
      <c r="D154" s="28"/>
      <c r="E154" s="28"/>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8"/>
      <c r="AH154" s="8"/>
      <c r="AI154" s="8"/>
      <c r="AJ154" s="8"/>
      <c r="AK154" s="8"/>
      <c r="AL154" s="8"/>
      <c r="AM154" s="8"/>
      <c r="AN154" s="8"/>
      <c r="AO154" s="8"/>
      <c r="AP154" s="8"/>
      <c r="AQ154" s="7"/>
      <c r="AR154" s="7"/>
    </row>
    <row r="155">
      <c r="A155" s="7"/>
      <c r="B155" s="7"/>
      <c r="C155" s="28"/>
      <c r="D155" s="28"/>
      <c r="E155" s="28"/>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8"/>
      <c r="AH155" s="8"/>
      <c r="AI155" s="8"/>
      <c r="AJ155" s="8"/>
      <c r="AK155" s="8"/>
      <c r="AL155" s="8"/>
      <c r="AM155" s="8"/>
      <c r="AN155" s="8"/>
      <c r="AO155" s="8"/>
      <c r="AP155" s="8"/>
      <c r="AQ155" s="7"/>
      <c r="AR155" s="7"/>
    </row>
    <row r="156">
      <c r="A156" s="7"/>
      <c r="B156" s="7"/>
      <c r="C156" s="28"/>
      <c r="D156" s="28"/>
      <c r="E156" s="28"/>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8"/>
      <c r="AH156" s="8"/>
      <c r="AI156" s="8"/>
      <c r="AJ156" s="8"/>
      <c r="AK156" s="8"/>
      <c r="AL156" s="8"/>
      <c r="AM156" s="8"/>
      <c r="AN156" s="8"/>
      <c r="AO156" s="8"/>
      <c r="AP156" s="8"/>
      <c r="AQ156" s="7"/>
      <c r="AR156" s="7"/>
    </row>
    <row r="157">
      <c r="A157" s="7"/>
      <c r="B157" s="7"/>
      <c r="C157" s="28"/>
      <c r="D157" s="28"/>
      <c r="E157" s="28"/>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8"/>
      <c r="AH157" s="8"/>
      <c r="AI157" s="8"/>
      <c r="AJ157" s="8"/>
      <c r="AK157" s="8"/>
      <c r="AL157" s="8"/>
      <c r="AM157" s="8"/>
      <c r="AN157" s="8"/>
      <c r="AO157" s="8"/>
      <c r="AP157" s="8"/>
      <c r="AQ157" s="7"/>
      <c r="AR157" s="7"/>
    </row>
    <row r="158">
      <c r="A158" s="7"/>
      <c r="B158" s="7"/>
      <c r="C158" s="28"/>
      <c r="D158" s="28"/>
      <c r="E158" s="28"/>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8"/>
      <c r="AH158" s="8"/>
      <c r="AI158" s="8"/>
      <c r="AJ158" s="8"/>
      <c r="AK158" s="8"/>
      <c r="AL158" s="8"/>
      <c r="AM158" s="8"/>
      <c r="AN158" s="8"/>
      <c r="AO158" s="8"/>
      <c r="AP158" s="8"/>
      <c r="AQ158" s="7"/>
      <c r="AR158" s="7"/>
    </row>
    <row r="159">
      <c r="A159" s="7"/>
      <c r="B159" s="7"/>
      <c r="C159" s="28"/>
      <c r="D159" s="28"/>
      <c r="E159" s="28"/>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8"/>
      <c r="AH159" s="8"/>
      <c r="AI159" s="8"/>
      <c r="AJ159" s="8"/>
      <c r="AK159" s="8"/>
      <c r="AL159" s="8"/>
      <c r="AM159" s="8"/>
      <c r="AN159" s="8"/>
      <c r="AO159" s="8"/>
      <c r="AP159" s="8"/>
      <c r="AQ159" s="7"/>
      <c r="AR159" s="7"/>
    </row>
    <row r="160">
      <c r="A160" s="7"/>
      <c r="B160" s="7"/>
      <c r="C160" s="28"/>
      <c r="D160" s="28"/>
      <c r="E160" s="28"/>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8"/>
      <c r="AH160" s="8"/>
      <c r="AI160" s="8"/>
      <c r="AJ160" s="8"/>
      <c r="AK160" s="8"/>
      <c r="AL160" s="8"/>
      <c r="AM160" s="8"/>
      <c r="AN160" s="8"/>
      <c r="AO160" s="8"/>
      <c r="AP160" s="8"/>
      <c r="AQ160" s="7"/>
      <c r="AR160" s="7"/>
    </row>
    <row r="161">
      <c r="A161" s="7"/>
      <c r="B161" s="7"/>
      <c r="C161" s="28"/>
      <c r="D161" s="28"/>
      <c r="E161" s="28"/>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8"/>
      <c r="AH161" s="8"/>
      <c r="AI161" s="8"/>
      <c r="AJ161" s="8"/>
      <c r="AK161" s="8"/>
      <c r="AL161" s="8"/>
      <c r="AM161" s="8"/>
      <c r="AN161" s="8"/>
      <c r="AO161" s="8"/>
      <c r="AP161" s="8"/>
      <c r="AQ161" s="7"/>
      <c r="AR161" s="7"/>
    </row>
    <row r="162">
      <c r="A162" s="7"/>
      <c r="B162" s="7"/>
      <c r="C162" s="28"/>
      <c r="D162" s="28"/>
      <c r="E162" s="28"/>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8"/>
      <c r="AH162" s="8"/>
      <c r="AI162" s="8"/>
      <c r="AJ162" s="8"/>
      <c r="AK162" s="8"/>
      <c r="AL162" s="8"/>
      <c r="AM162" s="8"/>
      <c r="AN162" s="8"/>
      <c r="AO162" s="8"/>
      <c r="AP162" s="8"/>
      <c r="AQ162" s="7"/>
      <c r="AR162" s="7"/>
    </row>
    <row r="163">
      <c r="A163" s="7"/>
      <c r="B163" s="7"/>
      <c r="C163" s="28"/>
      <c r="D163" s="28"/>
      <c r="E163" s="28"/>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8"/>
      <c r="AH163" s="8"/>
      <c r="AI163" s="8"/>
      <c r="AJ163" s="8"/>
      <c r="AK163" s="8"/>
      <c r="AL163" s="8"/>
      <c r="AM163" s="8"/>
      <c r="AN163" s="8"/>
      <c r="AO163" s="8"/>
      <c r="AP163" s="8"/>
      <c r="AQ163" s="7"/>
      <c r="AR163" s="7"/>
    </row>
    <row r="164">
      <c r="A164" s="7"/>
      <c r="B164" s="7"/>
      <c r="C164" s="28"/>
      <c r="D164" s="28"/>
      <c r="E164" s="28"/>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8"/>
      <c r="AH164" s="8"/>
      <c r="AI164" s="8"/>
      <c r="AJ164" s="8"/>
      <c r="AK164" s="8"/>
      <c r="AL164" s="8"/>
      <c r="AM164" s="8"/>
      <c r="AN164" s="8"/>
      <c r="AO164" s="8"/>
      <c r="AP164" s="8"/>
      <c r="AQ164" s="7"/>
      <c r="AR164" s="7"/>
    </row>
    <row r="165">
      <c r="A165" s="7"/>
      <c r="B165" s="7"/>
      <c r="C165" s="28"/>
      <c r="D165" s="28"/>
      <c r="E165" s="28"/>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8"/>
      <c r="AH165" s="8"/>
      <c r="AI165" s="8"/>
      <c r="AJ165" s="8"/>
      <c r="AK165" s="8"/>
      <c r="AL165" s="8"/>
      <c r="AM165" s="8"/>
      <c r="AN165" s="8"/>
      <c r="AO165" s="8"/>
      <c r="AP165" s="8"/>
      <c r="AQ165" s="7"/>
      <c r="AR165" s="7"/>
    </row>
    <row r="166">
      <c r="A166" s="7"/>
      <c r="B166" s="7"/>
      <c r="C166" s="28"/>
      <c r="D166" s="28"/>
      <c r="E166" s="28"/>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8"/>
      <c r="AH166" s="8"/>
      <c r="AI166" s="8"/>
      <c r="AJ166" s="8"/>
      <c r="AK166" s="8"/>
      <c r="AL166" s="8"/>
      <c r="AM166" s="8"/>
      <c r="AN166" s="8"/>
      <c r="AO166" s="8"/>
      <c r="AP166" s="8"/>
      <c r="AQ166" s="7"/>
      <c r="AR166" s="7"/>
    </row>
    <row r="167">
      <c r="A167" s="7"/>
      <c r="B167" s="7"/>
      <c r="C167" s="28"/>
      <c r="D167" s="28"/>
      <c r="E167" s="28"/>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8"/>
      <c r="AH167" s="8"/>
      <c r="AI167" s="8"/>
      <c r="AJ167" s="8"/>
      <c r="AK167" s="8"/>
      <c r="AL167" s="8"/>
      <c r="AM167" s="8"/>
      <c r="AN167" s="8"/>
      <c r="AO167" s="8"/>
      <c r="AP167" s="8"/>
      <c r="AQ167" s="7"/>
      <c r="AR167" s="7"/>
    </row>
    <row r="168">
      <c r="A168" s="7"/>
      <c r="B168" s="7"/>
      <c r="C168" s="28"/>
      <c r="D168" s="28"/>
      <c r="E168" s="28"/>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8"/>
      <c r="AH168" s="8"/>
      <c r="AI168" s="8"/>
      <c r="AJ168" s="8"/>
      <c r="AK168" s="8"/>
      <c r="AL168" s="8"/>
      <c r="AM168" s="8"/>
      <c r="AN168" s="8"/>
      <c r="AO168" s="8"/>
      <c r="AP168" s="8"/>
      <c r="AQ168" s="7"/>
      <c r="AR168" s="7"/>
    </row>
    <row r="169">
      <c r="A169" s="7"/>
      <c r="B169" s="7"/>
      <c r="C169" s="28"/>
      <c r="D169" s="28"/>
      <c r="E169" s="28"/>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8"/>
      <c r="AH169" s="8"/>
      <c r="AI169" s="8"/>
      <c r="AJ169" s="8"/>
      <c r="AK169" s="8"/>
      <c r="AL169" s="8"/>
      <c r="AM169" s="8"/>
      <c r="AN169" s="8"/>
      <c r="AO169" s="8"/>
      <c r="AP169" s="8"/>
      <c r="AQ169" s="7"/>
      <c r="AR169" s="7"/>
    </row>
    <row r="170">
      <c r="A170" s="7"/>
      <c r="B170" s="7"/>
      <c r="C170" s="28"/>
      <c r="D170" s="28"/>
      <c r="E170" s="28"/>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8"/>
      <c r="AH170" s="8"/>
      <c r="AI170" s="8"/>
      <c r="AJ170" s="8"/>
      <c r="AK170" s="8"/>
      <c r="AL170" s="8"/>
      <c r="AM170" s="8"/>
      <c r="AN170" s="8"/>
      <c r="AO170" s="8"/>
      <c r="AP170" s="8"/>
      <c r="AQ170" s="7"/>
      <c r="AR170" s="7"/>
    </row>
    <row r="171">
      <c r="A171" s="7"/>
      <c r="B171" s="7"/>
      <c r="C171" s="28"/>
      <c r="D171" s="28"/>
      <c r="E171" s="28"/>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8"/>
      <c r="AH171" s="8"/>
      <c r="AI171" s="8"/>
      <c r="AJ171" s="8"/>
      <c r="AK171" s="8"/>
      <c r="AL171" s="8"/>
      <c r="AM171" s="8"/>
      <c r="AN171" s="8"/>
      <c r="AO171" s="8"/>
      <c r="AP171" s="8"/>
      <c r="AQ171" s="7"/>
      <c r="AR171" s="7"/>
    </row>
    <row r="172">
      <c r="A172" s="7"/>
      <c r="B172" s="7"/>
      <c r="C172" s="28"/>
      <c r="D172" s="28"/>
      <c r="E172" s="28"/>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8"/>
      <c r="AH172" s="8"/>
      <c r="AI172" s="8"/>
      <c r="AJ172" s="8"/>
      <c r="AK172" s="8"/>
      <c r="AL172" s="8"/>
      <c r="AM172" s="8"/>
      <c r="AN172" s="8"/>
      <c r="AO172" s="8"/>
      <c r="AP172" s="8"/>
      <c r="AQ172" s="7"/>
      <c r="AR172" s="7"/>
    </row>
    <row r="173">
      <c r="A173" s="7"/>
      <c r="B173" s="7"/>
      <c r="C173" s="28"/>
      <c r="D173" s="28"/>
      <c r="E173" s="28"/>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8"/>
      <c r="AH173" s="8"/>
      <c r="AI173" s="8"/>
      <c r="AJ173" s="8"/>
      <c r="AK173" s="8"/>
      <c r="AL173" s="8"/>
      <c r="AM173" s="8"/>
      <c r="AN173" s="8"/>
      <c r="AO173" s="8"/>
      <c r="AP173" s="8"/>
      <c r="AQ173" s="7"/>
      <c r="AR173" s="7"/>
    </row>
    <row r="174">
      <c r="A174" s="7"/>
      <c r="B174" s="7"/>
      <c r="C174" s="28"/>
      <c r="D174" s="28"/>
      <c r="E174" s="28"/>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8"/>
      <c r="AH174" s="8"/>
      <c r="AI174" s="8"/>
      <c r="AJ174" s="8"/>
      <c r="AK174" s="8"/>
      <c r="AL174" s="8"/>
      <c r="AM174" s="8"/>
      <c r="AN174" s="8"/>
      <c r="AO174" s="8"/>
      <c r="AP174" s="8"/>
      <c r="AQ174" s="7"/>
      <c r="AR174" s="7"/>
    </row>
    <row r="175">
      <c r="A175" s="7"/>
      <c r="B175" s="7"/>
      <c r="C175" s="28"/>
      <c r="D175" s="28"/>
      <c r="E175" s="28"/>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8"/>
      <c r="AH175" s="8"/>
      <c r="AI175" s="8"/>
      <c r="AJ175" s="8"/>
      <c r="AK175" s="8"/>
      <c r="AL175" s="8"/>
      <c r="AM175" s="8"/>
      <c r="AN175" s="8"/>
      <c r="AO175" s="8"/>
      <c r="AP175" s="8"/>
      <c r="AQ175" s="7"/>
      <c r="AR175" s="7"/>
    </row>
    <row r="176">
      <c r="A176" s="7"/>
      <c r="B176" s="7"/>
      <c r="C176" s="28"/>
      <c r="D176" s="28"/>
      <c r="E176" s="28"/>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8"/>
      <c r="AH176" s="8"/>
      <c r="AI176" s="8"/>
      <c r="AJ176" s="8"/>
      <c r="AK176" s="8"/>
      <c r="AL176" s="8"/>
      <c r="AM176" s="8"/>
      <c r="AN176" s="8"/>
      <c r="AO176" s="8"/>
      <c r="AP176" s="8"/>
      <c r="AQ176" s="7"/>
      <c r="AR176" s="7"/>
    </row>
    <row r="177">
      <c r="A177" s="7"/>
      <c r="B177" s="7"/>
      <c r="C177" s="28"/>
      <c r="D177" s="28"/>
      <c r="E177" s="28"/>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8"/>
      <c r="AH177" s="8"/>
      <c r="AI177" s="8"/>
      <c r="AJ177" s="8"/>
      <c r="AK177" s="8"/>
      <c r="AL177" s="8"/>
      <c r="AM177" s="8"/>
      <c r="AN177" s="8"/>
      <c r="AO177" s="8"/>
      <c r="AP177" s="8"/>
      <c r="AQ177" s="7"/>
      <c r="AR177" s="7"/>
    </row>
    <row r="178">
      <c r="A178" s="7"/>
      <c r="B178" s="7"/>
      <c r="C178" s="28"/>
      <c r="D178" s="28"/>
      <c r="E178" s="28"/>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8"/>
      <c r="AH178" s="8"/>
      <c r="AI178" s="8"/>
      <c r="AJ178" s="8"/>
      <c r="AK178" s="8"/>
      <c r="AL178" s="8"/>
      <c r="AM178" s="8"/>
      <c r="AN178" s="8"/>
      <c r="AO178" s="8"/>
      <c r="AP178" s="8"/>
      <c r="AQ178" s="7"/>
      <c r="AR178" s="7"/>
    </row>
    <row r="179">
      <c r="A179" s="7"/>
      <c r="B179" s="7"/>
      <c r="C179" s="28"/>
      <c r="D179" s="28"/>
      <c r="E179" s="28"/>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8"/>
      <c r="AH179" s="8"/>
      <c r="AI179" s="8"/>
      <c r="AJ179" s="8"/>
      <c r="AK179" s="8"/>
      <c r="AL179" s="8"/>
      <c r="AM179" s="8"/>
      <c r="AN179" s="8"/>
      <c r="AO179" s="8"/>
      <c r="AP179" s="8"/>
      <c r="AQ179" s="7"/>
      <c r="AR179" s="7"/>
    </row>
    <row r="180">
      <c r="A180" s="7"/>
      <c r="B180" s="7"/>
      <c r="C180" s="28"/>
      <c r="D180" s="28"/>
      <c r="E180" s="28"/>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8"/>
      <c r="AH180" s="8"/>
      <c r="AI180" s="8"/>
      <c r="AJ180" s="8"/>
      <c r="AK180" s="8"/>
      <c r="AL180" s="8"/>
      <c r="AM180" s="8"/>
      <c r="AN180" s="8"/>
      <c r="AO180" s="8"/>
      <c r="AP180" s="8"/>
      <c r="AQ180" s="7"/>
      <c r="AR180" s="7"/>
    </row>
    <row r="181">
      <c r="A181" s="7"/>
      <c r="B181" s="7"/>
      <c r="C181" s="28"/>
      <c r="D181" s="28"/>
      <c r="E181" s="28"/>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8"/>
      <c r="AH181" s="8"/>
      <c r="AI181" s="8"/>
      <c r="AJ181" s="8"/>
      <c r="AK181" s="8"/>
      <c r="AL181" s="8"/>
      <c r="AM181" s="8"/>
      <c r="AN181" s="8"/>
      <c r="AO181" s="8"/>
      <c r="AP181" s="8"/>
      <c r="AQ181" s="7"/>
      <c r="AR181" s="7"/>
    </row>
    <row r="182">
      <c r="A182" s="7"/>
      <c r="B182" s="7"/>
      <c r="C182" s="28"/>
      <c r="D182" s="28"/>
      <c r="E182" s="28"/>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8"/>
      <c r="AH182" s="8"/>
      <c r="AI182" s="8"/>
      <c r="AJ182" s="8"/>
      <c r="AK182" s="8"/>
      <c r="AL182" s="8"/>
      <c r="AM182" s="8"/>
      <c r="AN182" s="8"/>
      <c r="AO182" s="8"/>
      <c r="AP182" s="8"/>
      <c r="AQ182" s="7"/>
      <c r="AR182" s="7"/>
    </row>
    <row r="183">
      <c r="A183" s="7"/>
      <c r="B183" s="7"/>
      <c r="C183" s="28"/>
      <c r="D183" s="28"/>
      <c r="E183" s="28"/>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8"/>
      <c r="AH183" s="8"/>
      <c r="AI183" s="8"/>
      <c r="AJ183" s="8"/>
      <c r="AK183" s="8"/>
      <c r="AL183" s="8"/>
      <c r="AM183" s="8"/>
      <c r="AN183" s="8"/>
      <c r="AO183" s="8"/>
      <c r="AP183" s="8"/>
      <c r="AQ183" s="7"/>
      <c r="AR183" s="7"/>
    </row>
    <row r="184">
      <c r="A184" s="7"/>
      <c r="B184" s="7"/>
      <c r="C184" s="28"/>
      <c r="D184" s="28"/>
      <c r="E184" s="28"/>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8"/>
      <c r="AH184" s="8"/>
      <c r="AI184" s="8"/>
      <c r="AJ184" s="8"/>
      <c r="AK184" s="8"/>
      <c r="AL184" s="8"/>
      <c r="AM184" s="8"/>
      <c r="AN184" s="8"/>
      <c r="AO184" s="8"/>
      <c r="AP184" s="8"/>
      <c r="AQ184" s="7"/>
      <c r="AR184" s="7"/>
    </row>
    <row r="185">
      <c r="A185" s="7"/>
      <c r="B185" s="7"/>
      <c r="C185" s="28"/>
      <c r="D185" s="28"/>
      <c r="E185" s="28"/>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8"/>
      <c r="AH185" s="8"/>
      <c r="AI185" s="8"/>
      <c r="AJ185" s="8"/>
      <c r="AK185" s="8"/>
      <c r="AL185" s="8"/>
      <c r="AM185" s="8"/>
      <c r="AN185" s="8"/>
      <c r="AO185" s="8"/>
      <c r="AP185" s="8"/>
      <c r="AQ185" s="7"/>
      <c r="AR185" s="7"/>
    </row>
    <row r="186">
      <c r="A186" s="7"/>
      <c r="B186" s="7"/>
      <c r="C186" s="28"/>
      <c r="D186" s="28"/>
      <c r="E186" s="28"/>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8"/>
      <c r="AH186" s="8"/>
      <c r="AI186" s="8"/>
      <c r="AJ186" s="8"/>
      <c r="AK186" s="8"/>
      <c r="AL186" s="8"/>
      <c r="AM186" s="8"/>
      <c r="AN186" s="8"/>
      <c r="AO186" s="8"/>
      <c r="AP186" s="8"/>
      <c r="AQ186" s="7"/>
      <c r="AR186" s="7"/>
    </row>
    <row r="187">
      <c r="A187" s="7"/>
      <c r="B187" s="7"/>
      <c r="C187" s="28"/>
      <c r="D187" s="28"/>
      <c r="E187" s="28"/>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8"/>
      <c r="AH187" s="8"/>
      <c r="AI187" s="8"/>
      <c r="AJ187" s="8"/>
      <c r="AK187" s="8"/>
      <c r="AL187" s="8"/>
      <c r="AM187" s="8"/>
      <c r="AN187" s="8"/>
      <c r="AO187" s="8"/>
      <c r="AP187" s="8"/>
      <c r="AQ187" s="7"/>
      <c r="AR187" s="7"/>
    </row>
    <row r="188">
      <c r="A188" s="7"/>
      <c r="B188" s="7"/>
      <c r="C188" s="28"/>
      <c r="D188" s="28"/>
      <c r="E188" s="28"/>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8"/>
      <c r="AH188" s="8"/>
      <c r="AI188" s="8"/>
      <c r="AJ188" s="8"/>
      <c r="AK188" s="8"/>
      <c r="AL188" s="8"/>
      <c r="AM188" s="8"/>
      <c r="AN188" s="8"/>
      <c r="AO188" s="8"/>
      <c r="AP188" s="8"/>
      <c r="AQ188" s="7"/>
      <c r="AR188" s="7"/>
    </row>
    <row r="189">
      <c r="A189" s="7"/>
      <c r="B189" s="7"/>
      <c r="C189" s="28"/>
      <c r="D189" s="28"/>
      <c r="E189" s="28"/>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8"/>
      <c r="AH189" s="8"/>
      <c r="AI189" s="8"/>
      <c r="AJ189" s="8"/>
      <c r="AK189" s="8"/>
      <c r="AL189" s="8"/>
      <c r="AM189" s="8"/>
      <c r="AN189" s="8"/>
      <c r="AO189" s="8"/>
      <c r="AP189" s="8"/>
      <c r="AQ189" s="7"/>
      <c r="AR189" s="7"/>
    </row>
    <row r="190">
      <c r="A190" s="7"/>
      <c r="B190" s="7"/>
      <c r="C190" s="28"/>
      <c r="D190" s="28"/>
      <c r="E190" s="28"/>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8"/>
      <c r="AH190" s="8"/>
      <c r="AI190" s="8"/>
      <c r="AJ190" s="8"/>
      <c r="AK190" s="8"/>
      <c r="AL190" s="8"/>
      <c r="AM190" s="8"/>
      <c r="AN190" s="8"/>
      <c r="AO190" s="8"/>
      <c r="AP190" s="8"/>
      <c r="AQ190" s="7"/>
      <c r="AR190" s="7"/>
    </row>
    <row r="191">
      <c r="A191" s="7"/>
      <c r="B191" s="7"/>
      <c r="C191" s="28"/>
      <c r="D191" s="28"/>
      <c r="E191" s="28"/>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8"/>
      <c r="AH191" s="8"/>
      <c r="AI191" s="8"/>
      <c r="AJ191" s="8"/>
      <c r="AK191" s="8"/>
      <c r="AL191" s="8"/>
      <c r="AM191" s="8"/>
      <c r="AN191" s="8"/>
      <c r="AO191" s="8"/>
      <c r="AP191" s="8"/>
      <c r="AQ191" s="7"/>
      <c r="AR191" s="7"/>
    </row>
    <row r="192">
      <c r="A192" s="7"/>
      <c r="B192" s="7"/>
      <c r="C192" s="28"/>
      <c r="D192" s="28"/>
      <c r="E192" s="28"/>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8"/>
      <c r="AH192" s="8"/>
      <c r="AI192" s="8"/>
      <c r="AJ192" s="8"/>
      <c r="AK192" s="8"/>
      <c r="AL192" s="8"/>
      <c r="AM192" s="8"/>
      <c r="AN192" s="8"/>
      <c r="AO192" s="8"/>
      <c r="AP192" s="8"/>
      <c r="AQ192" s="7"/>
      <c r="AR192" s="7"/>
    </row>
    <row r="193">
      <c r="A193" s="7"/>
      <c r="B193" s="7"/>
      <c r="C193" s="28"/>
      <c r="D193" s="28"/>
      <c r="E193" s="28"/>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8"/>
      <c r="AH193" s="8"/>
      <c r="AI193" s="8"/>
      <c r="AJ193" s="8"/>
      <c r="AK193" s="8"/>
      <c r="AL193" s="8"/>
      <c r="AM193" s="8"/>
      <c r="AN193" s="8"/>
      <c r="AO193" s="8"/>
      <c r="AP193" s="8"/>
      <c r="AQ193" s="7"/>
      <c r="AR193" s="7"/>
    </row>
    <row r="194">
      <c r="A194" s="7"/>
      <c r="B194" s="7"/>
      <c r="C194" s="28"/>
      <c r="D194" s="28"/>
      <c r="E194" s="28"/>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8"/>
      <c r="AH194" s="8"/>
      <c r="AI194" s="8"/>
      <c r="AJ194" s="8"/>
      <c r="AK194" s="8"/>
      <c r="AL194" s="8"/>
      <c r="AM194" s="8"/>
      <c r="AN194" s="8"/>
      <c r="AO194" s="8"/>
      <c r="AP194" s="8"/>
      <c r="AQ194" s="7"/>
      <c r="AR194" s="7"/>
    </row>
    <row r="195">
      <c r="A195" s="7"/>
      <c r="B195" s="7"/>
      <c r="C195" s="28"/>
      <c r="D195" s="28"/>
      <c r="E195" s="28"/>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8"/>
      <c r="AH195" s="8"/>
      <c r="AI195" s="8"/>
      <c r="AJ195" s="8"/>
      <c r="AK195" s="8"/>
      <c r="AL195" s="8"/>
      <c r="AM195" s="8"/>
      <c r="AN195" s="8"/>
      <c r="AO195" s="8"/>
      <c r="AP195" s="8"/>
      <c r="AQ195" s="7"/>
      <c r="AR195" s="7"/>
    </row>
    <row r="196">
      <c r="A196" s="7"/>
      <c r="B196" s="7"/>
      <c r="C196" s="28"/>
      <c r="D196" s="28"/>
      <c r="E196" s="28"/>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8"/>
      <c r="AH196" s="8"/>
      <c r="AI196" s="8"/>
      <c r="AJ196" s="8"/>
      <c r="AK196" s="8"/>
      <c r="AL196" s="8"/>
      <c r="AM196" s="8"/>
      <c r="AN196" s="8"/>
      <c r="AO196" s="8"/>
      <c r="AP196" s="8"/>
      <c r="AQ196" s="7"/>
      <c r="AR196" s="7"/>
    </row>
    <row r="197">
      <c r="A197" s="7"/>
      <c r="B197" s="7"/>
      <c r="C197" s="28"/>
      <c r="D197" s="28"/>
      <c r="E197" s="28"/>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8"/>
      <c r="AH197" s="8"/>
      <c r="AI197" s="8"/>
      <c r="AJ197" s="8"/>
      <c r="AK197" s="8"/>
      <c r="AL197" s="8"/>
      <c r="AM197" s="8"/>
      <c r="AN197" s="8"/>
      <c r="AO197" s="8"/>
      <c r="AP197" s="8"/>
      <c r="AQ197" s="7"/>
      <c r="AR197" s="7"/>
    </row>
    <row r="198">
      <c r="A198" s="7"/>
      <c r="B198" s="7"/>
      <c r="C198" s="28"/>
      <c r="D198" s="28"/>
      <c r="E198" s="28"/>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8"/>
      <c r="AH198" s="8"/>
      <c r="AI198" s="8"/>
      <c r="AJ198" s="8"/>
      <c r="AK198" s="8"/>
      <c r="AL198" s="8"/>
      <c r="AM198" s="8"/>
      <c r="AN198" s="8"/>
      <c r="AO198" s="8"/>
      <c r="AP198" s="8"/>
      <c r="AQ198" s="7"/>
      <c r="AR198" s="7"/>
    </row>
    <row r="199">
      <c r="A199" s="7"/>
      <c r="B199" s="7"/>
      <c r="C199" s="28"/>
      <c r="D199" s="28"/>
      <c r="E199" s="28"/>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8"/>
      <c r="AH199" s="8"/>
      <c r="AI199" s="8"/>
      <c r="AJ199" s="8"/>
      <c r="AK199" s="8"/>
      <c r="AL199" s="8"/>
      <c r="AM199" s="8"/>
      <c r="AN199" s="8"/>
      <c r="AO199" s="8"/>
      <c r="AP199" s="8"/>
      <c r="AQ199" s="7"/>
      <c r="AR199" s="7"/>
    </row>
    <row r="200">
      <c r="A200" s="7"/>
      <c r="B200" s="7"/>
      <c r="C200" s="28"/>
      <c r="D200" s="28"/>
      <c r="E200" s="28"/>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8"/>
      <c r="AH200" s="8"/>
      <c r="AI200" s="8"/>
      <c r="AJ200" s="8"/>
      <c r="AK200" s="8"/>
      <c r="AL200" s="8"/>
      <c r="AM200" s="8"/>
      <c r="AN200" s="8"/>
      <c r="AO200" s="8"/>
      <c r="AP200" s="8"/>
      <c r="AQ200" s="7"/>
      <c r="AR200" s="7"/>
    </row>
    <row r="201">
      <c r="A201" s="7"/>
      <c r="B201" s="7"/>
      <c r="C201" s="28"/>
      <c r="D201" s="28"/>
      <c r="E201" s="28"/>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8"/>
      <c r="AH201" s="8"/>
      <c r="AI201" s="8"/>
      <c r="AJ201" s="8"/>
      <c r="AK201" s="8"/>
      <c r="AL201" s="8"/>
      <c r="AM201" s="8"/>
      <c r="AN201" s="8"/>
      <c r="AO201" s="8"/>
      <c r="AP201" s="8"/>
      <c r="AQ201" s="7"/>
      <c r="AR201" s="7"/>
    </row>
    <row r="202">
      <c r="A202" s="7"/>
      <c r="B202" s="7"/>
      <c r="C202" s="28"/>
      <c r="D202" s="28"/>
      <c r="E202" s="28"/>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8"/>
      <c r="AH202" s="8"/>
      <c r="AI202" s="8"/>
      <c r="AJ202" s="8"/>
      <c r="AK202" s="8"/>
      <c r="AL202" s="8"/>
      <c r="AM202" s="8"/>
      <c r="AN202" s="8"/>
      <c r="AO202" s="8"/>
      <c r="AP202" s="8"/>
      <c r="AQ202" s="7"/>
      <c r="AR202" s="7"/>
    </row>
    <row r="203">
      <c r="A203" s="7"/>
      <c r="B203" s="7"/>
      <c r="C203" s="28"/>
      <c r="D203" s="28"/>
      <c r="E203" s="28"/>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8"/>
      <c r="AH203" s="8"/>
      <c r="AI203" s="8"/>
      <c r="AJ203" s="8"/>
      <c r="AK203" s="8"/>
      <c r="AL203" s="8"/>
      <c r="AM203" s="8"/>
      <c r="AN203" s="8"/>
      <c r="AO203" s="8"/>
      <c r="AP203" s="8"/>
      <c r="AQ203" s="7"/>
      <c r="AR203" s="7"/>
    </row>
    <row r="204">
      <c r="A204" s="7"/>
      <c r="B204" s="7"/>
      <c r="C204" s="28"/>
      <c r="D204" s="28"/>
      <c r="E204" s="28"/>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8"/>
      <c r="AH204" s="8"/>
      <c r="AI204" s="8"/>
      <c r="AJ204" s="8"/>
      <c r="AK204" s="8"/>
      <c r="AL204" s="8"/>
      <c r="AM204" s="8"/>
      <c r="AN204" s="8"/>
      <c r="AO204" s="8"/>
      <c r="AP204" s="8"/>
      <c r="AQ204" s="7"/>
      <c r="AR204" s="7"/>
    </row>
    <row r="205">
      <c r="A205" s="7"/>
      <c r="B205" s="7"/>
      <c r="C205" s="28"/>
      <c r="D205" s="28"/>
      <c r="E205" s="28"/>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8"/>
      <c r="AH205" s="8"/>
      <c r="AI205" s="8"/>
      <c r="AJ205" s="8"/>
      <c r="AK205" s="8"/>
      <c r="AL205" s="8"/>
      <c r="AM205" s="8"/>
      <c r="AN205" s="8"/>
      <c r="AO205" s="8"/>
      <c r="AP205" s="8"/>
      <c r="AQ205" s="7"/>
      <c r="AR205" s="7"/>
    </row>
    <row r="206">
      <c r="A206" s="7"/>
      <c r="B206" s="7"/>
      <c r="C206" s="28"/>
      <c r="D206" s="28"/>
      <c r="E206" s="28"/>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8"/>
      <c r="AH206" s="8"/>
      <c r="AI206" s="8"/>
      <c r="AJ206" s="8"/>
      <c r="AK206" s="8"/>
      <c r="AL206" s="8"/>
      <c r="AM206" s="8"/>
      <c r="AN206" s="8"/>
      <c r="AO206" s="8"/>
      <c r="AP206" s="8"/>
      <c r="AQ206" s="7"/>
      <c r="AR206" s="7"/>
    </row>
    <row r="207">
      <c r="A207" s="7"/>
      <c r="B207" s="7"/>
      <c r="C207" s="28"/>
      <c r="D207" s="28"/>
      <c r="E207" s="28"/>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8"/>
      <c r="AH207" s="8"/>
      <c r="AI207" s="8"/>
      <c r="AJ207" s="8"/>
      <c r="AK207" s="8"/>
      <c r="AL207" s="8"/>
      <c r="AM207" s="8"/>
      <c r="AN207" s="8"/>
      <c r="AO207" s="8"/>
      <c r="AP207" s="8"/>
      <c r="AQ207" s="7"/>
      <c r="AR207" s="7"/>
    </row>
    <row r="208">
      <c r="A208" s="7"/>
      <c r="B208" s="7"/>
      <c r="C208" s="28"/>
      <c r="D208" s="28"/>
      <c r="E208" s="28"/>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8"/>
      <c r="AH208" s="8"/>
      <c r="AI208" s="8"/>
      <c r="AJ208" s="8"/>
      <c r="AK208" s="8"/>
      <c r="AL208" s="8"/>
      <c r="AM208" s="8"/>
      <c r="AN208" s="8"/>
      <c r="AO208" s="8"/>
      <c r="AP208" s="8"/>
      <c r="AQ208" s="7"/>
      <c r="AR208" s="7"/>
    </row>
    <row r="209">
      <c r="A209" s="7"/>
      <c r="B209" s="7"/>
      <c r="C209" s="28"/>
      <c r="D209" s="28"/>
      <c r="E209" s="28"/>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8"/>
      <c r="AH209" s="8"/>
      <c r="AI209" s="8"/>
      <c r="AJ209" s="8"/>
      <c r="AK209" s="8"/>
      <c r="AL209" s="8"/>
      <c r="AM209" s="8"/>
      <c r="AN209" s="8"/>
      <c r="AO209" s="8"/>
      <c r="AP209" s="8"/>
      <c r="AQ209" s="7"/>
      <c r="AR209" s="7"/>
    </row>
    <row r="210">
      <c r="A210" s="7"/>
      <c r="B210" s="7"/>
      <c r="C210" s="28"/>
      <c r="D210" s="28"/>
      <c r="E210" s="28"/>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8"/>
      <c r="AH210" s="8"/>
      <c r="AI210" s="8"/>
      <c r="AJ210" s="8"/>
      <c r="AK210" s="8"/>
      <c r="AL210" s="8"/>
      <c r="AM210" s="8"/>
      <c r="AN210" s="8"/>
      <c r="AO210" s="8"/>
      <c r="AP210" s="8"/>
      <c r="AQ210" s="7"/>
      <c r="AR210" s="7"/>
    </row>
    <row r="211">
      <c r="A211" s="7"/>
      <c r="B211" s="7"/>
      <c r="C211" s="28"/>
      <c r="D211" s="28"/>
      <c r="E211" s="28"/>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8"/>
      <c r="AH211" s="8"/>
      <c r="AI211" s="8"/>
      <c r="AJ211" s="8"/>
      <c r="AK211" s="8"/>
      <c r="AL211" s="8"/>
      <c r="AM211" s="8"/>
      <c r="AN211" s="8"/>
      <c r="AO211" s="8"/>
      <c r="AP211" s="8"/>
      <c r="AQ211" s="7"/>
      <c r="AR211" s="7"/>
    </row>
    <row r="212">
      <c r="A212" s="7"/>
      <c r="B212" s="7"/>
      <c r="C212" s="28"/>
      <c r="D212" s="28"/>
      <c r="E212" s="28"/>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8"/>
      <c r="AH212" s="8"/>
      <c r="AI212" s="8"/>
      <c r="AJ212" s="8"/>
      <c r="AK212" s="8"/>
      <c r="AL212" s="8"/>
      <c r="AM212" s="8"/>
      <c r="AN212" s="8"/>
      <c r="AO212" s="8"/>
      <c r="AP212" s="8"/>
      <c r="AQ212" s="7"/>
      <c r="AR212" s="7"/>
    </row>
    <row r="213">
      <c r="A213" s="7"/>
      <c r="B213" s="7"/>
      <c r="C213" s="28"/>
      <c r="D213" s="28"/>
      <c r="E213" s="28"/>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8"/>
      <c r="AH213" s="8"/>
      <c r="AI213" s="8"/>
      <c r="AJ213" s="8"/>
      <c r="AK213" s="8"/>
      <c r="AL213" s="8"/>
      <c r="AM213" s="8"/>
      <c r="AN213" s="8"/>
      <c r="AO213" s="8"/>
      <c r="AP213" s="8"/>
      <c r="AQ213" s="7"/>
      <c r="AR213" s="7"/>
    </row>
    <row r="214">
      <c r="A214" s="7"/>
      <c r="B214" s="7"/>
      <c r="C214" s="28"/>
      <c r="D214" s="28"/>
      <c r="E214" s="28"/>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8"/>
      <c r="AH214" s="8"/>
      <c r="AI214" s="8"/>
      <c r="AJ214" s="8"/>
      <c r="AK214" s="8"/>
      <c r="AL214" s="8"/>
      <c r="AM214" s="8"/>
      <c r="AN214" s="8"/>
      <c r="AO214" s="8"/>
      <c r="AP214" s="8"/>
      <c r="AQ214" s="7"/>
      <c r="AR214" s="7"/>
    </row>
    <row r="215">
      <c r="A215" s="7"/>
      <c r="B215" s="7"/>
      <c r="C215" s="28"/>
      <c r="D215" s="28"/>
      <c r="E215" s="28"/>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8"/>
      <c r="AH215" s="8"/>
      <c r="AI215" s="8"/>
      <c r="AJ215" s="8"/>
      <c r="AK215" s="8"/>
      <c r="AL215" s="8"/>
      <c r="AM215" s="8"/>
      <c r="AN215" s="8"/>
      <c r="AO215" s="8"/>
      <c r="AP215" s="8"/>
      <c r="AQ215" s="7"/>
      <c r="AR215" s="7"/>
    </row>
    <row r="216">
      <c r="A216" s="7"/>
      <c r="B216" s="7"/>
      <c r="C216" s="28"/>
      <c r="D216" s="28"/>
      <c r="E216" s="28"/>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8"/>
      <c r="AH216" s="8"/>
      <c r="AI216" s="8"/>
      <c r="AJ216" s="8"/>
      <c r="AK216" s="8"/>
      <c r="AL216" s="8"/>
      <c r="AM216" s="8"/>
      <c r="AN216" s="8"/>
      <c r="AO216" s="8"/>
      <c r="AP216" s="8"/>
      <c r="AQ216" s="7"/>
      <c r="AR216" s="7"/>
    </row>
    <row r="217">
      <c r="A217" s="7"/>
      <c r="B217" s="7"/>
      <c r="C217" s="28"/>
      <c r="D217" s="28"/>
      <c r="E217" s="28"/>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8"/>
      <c r="AH217" s="8"/>
      <c r="AI217" s="8"/>
      <c r="AJ217" s="8"/>
      <c r="AK217" s="8"/>
      <c r="AL217" s="8"/>
      <c r="AM217" s="8"/>
      <c r="AN217" s="8"/>
      <c r="AO217" s="8"/>
      <c r="AP217" s="8"/>
      <c r="AQ217" s="7"/>
      <c r="AR217" s="7"/>
    </row>
    <row r="218">
      <c r="A218" s="7"/>
      <c r="B218" s="7"/>
      <c r="C218" s="28"/>
      <c r="D218" s="28"/>
      <c r="E218" s="28"/>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8"/>
      <c r="AH218" s="8"/>
      <c r="AI218" s="8"/>
      <c r="AJ218" s="8"/>
      <c r="AK218" s="8"/>
      <c r="AL218" s="8"/>
      <c r="AM218" s="8"/>
      <c r="AN218" s="8"/>
      <c r="AO218" s="8"/>
      <c r="AP218" s="8"/>
      <c r="AQ218" s="7"/>
      <c r="AR218" s="7"/>
    </row>
    <row r="219">
      <c r="A219" s="7"/>
      <c r="B219" s="7"/>
      <c r="C219" s="28"/>
      <c r="D219" s="28"/>
      <c r="E219" s="28"/>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8"/>
      <c r="AH219" s="8"/>
      <c r="AI219" s="8"/>
      <c r="AJ219" s="8"/>
      <c r="AK219" s="8"/>
      <c r="AL219" s="8"/>
      <c r="AM219" s="8"/>
      <c r="AN219" s="8"/>
      <c r="AO219" s="8"/>
      <c r="AP219" s="8"/>
      <c r="AQ219" s="7"/>
      <c r="AR219" s="7"/>
    </row>
    <row r="220">
      <c r="A220" s="7"/>
      <c r="B220" s="7"/>
      <c r="C220" s="28"/>
      <c r="D220" s="28"/>
      <c r="E220" s="28"/>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8"/>
      <c r="AH220" s="8"/>
      <c r="AI220" s="8"/>
      <c r="AJ220" s="8"/>
      <c r="AK220" s="8"/>
      <c r="AL220" s="8"/>
      <c r="AM220" s="8"/>
      <c r="AN220" s="8"/>
      <c r="AO220" s="8"/>
      <c r="AP220" s="8"/>
      <c r="AQ220" s="7"/>
      <c r="AR220" s="7"/>
    </row>
    <row r="221">
      <c r="A221" s="7"/>
      <c r="B221" s="7"/>
      <c r="C221" s="28"/>
      <c r="D221" s="28"/>
      <c r="E221" s="28"/>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8"/>
      <c r="AH221" s="8"/>
      <c r="AI221" s="8"/>
      <c r="AJ221" s="8"/>
      <c r="AK221" s="8"/>
      <c r="AL221" s="8"/>
      <c r="AM221" s="8"/>
      <c r="AN221" s="8"/>
      <c r="AO221" s="8"/>
      <c r="AP221" s="8"/>
      <c r="AQ221" s="7"/>
      <c r="AR221" s="7"/>
    </row>
    <row r="222">
      <c r="A222" s="7"/>
      <c r="B222" s="7"/>
      <c r="C222" s="28"/>
      <c r="D222" s="28"/>
      <c r="E222" s="28"/>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8"/>
      <c r="AH222" s="8"/>
      <c r="AI222" s="8"/>
      <c r="AJ222" s="8"/>
      <c r="AK222" s="8"/>
      <c r="AL222" s="8"/>
      <c r="AM222" s="8"/>
      <c r="AN222" s="8"/>
      <c r="AO222" s="8"/>
      <c r="AP222" s="8"/>
      <c r="AQ222" s="7"/>
      <c r="AR222" s="7"/>
    </row>
    <row r="223">
      <c r="A223" s="7"/>
      <c r="B223" s="7"/>
      <c r="C223" s="28"/>
      <c r="D223" s="28"/>
      <c r="E223" s="28"/>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8"/>
      <c r="AH223" s="8"/>
      <c r="AI223" s="8"/>
      <c r="AJ223" s="8"/>
      <c r="AK223" s="8"/>
      <c r="AL223" s="8"/>
      <c r="AM223" s="8"/>
      <c r="AN223" s="8"/>
      <c r="AO223" s="8"/>
      <c r="AP223" s="8"/>
      <c r="AQ223" s="7"/>
      <c r="AR223" s="7"/>
    </row>
    <row r="224">
      <c r="A224" s="7"/>
      <c r="B224" s="7"/>
      <c r="C224" s="28"/>
      <c r="D224" s="28"/>
      <c r="E224" s="28"/>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8"/>
      <c r="AH224" s="8"/>
      <c r="AI224" s="8"/>
      <c r="AJ224" s="8"/>
      <c r="AK224" s="8"/>
      <c r="AL224" s="8"/>
      <c r="AM224" s="8"/>
      <c r="AN224" s="8"/>
      <c r="AO224" s="8"/>
      <c r="AP224" s="8"/>
      <c r="AQ224" s="7"/>
      <c r="AR224" s="7"/>
    </row>
    <row r="225">
      <c r="A225" s="7"/>
      <c r="B225" s="7"/>
      <c r="C225" s="28"/>
      <c r="D225" s="28"/>
      <c r="E225" s="28"/>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8"/>
      <c r="AH225" s="8"/>
      <c r="AI225" s="8"/>
      <c r="AJ225" s="8"/>
      <c r="AK225" s="8"/>
      <c r="AL225" s="8"/>
      <c r="AM225" s="8"/>
      <c r="AN225" s="8"/>
      <c r="AO225" s="8"/>
      <c r="AP225" s="8"/>
      <c r="AQ225" s="7"/>
      <c r="AR225" s="7"/>
    </row>
    <row r="226">
      <c r="A226" s="7"/>
      <c r="B226" s="7"/>
      <c r="C226" s="28"/>
      <c r="D226" s="28"/>
      <c r="E226" s="28"/>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8"/>
      <c r="AH226" s="8"/>
      <c r="AI226" s="8"/>
      <c r="AJ226" s="8"/>
      <c r="AK226" s="8"/>
      <c r="AL226" s="8"/>
      <c r="AM226" s="8"/>
      <c r="AN226" s="8"/>
      <c r="AO226" s="8"/>
      <c r="AP226" s="8"/>
      <c r="AQ226" s="7"/>
      <c r="AR226" s="7"/>
    </row>
    <row r="227">
      <c r="A227" s="7"/>
      <c r="B227" s="7"/>
      <c r="C227" s="28"/>
      <c r="D227" s="28"/>
      <c r="E227" s="28"/>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8"/>
      <c r="AH227" s="8"/>
      <c r="AI227" s="8"/>
      <c r="AJ227" s="8"/>
      <c r="AK227" s="8"/>
      <c r="AL227" s="8"/>
      <c r="AM227" s="8"/>
      <c r="AN227" s="8"/>
      <c r="AO227" s="8"/>
      <c r="AP227" s="8"/>
      <c r="AQ227" s="7"/>
      <c r="AR227" s="7"/>
    </row>
    <row r="228">
      <c r="A228" s="7"/>
      <c r="B228" s="7"/>
      <c r="C228" s="28"/>
      <c r="D228" s="28"/>
      <c r="E228" s="28"/>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8"/>
      <c r="AH228" s="8"/>
      <c r="AI228" s="8"/>
      <c r="AJ228" s="8"/>
      <c r="AK228" s="8"/>
      <c r="AL228" s="8"/>
      <c r="AM228" s="8"/>
      <c r="AN228" s="8"/>
      <c r="AO228" s="8"/>
      <c r="AP228" s="8"/>
      <c r="AQ228" s="7"/>
      <c r="AR228" s="7"/>
    </row>
    <row r="229">
      <c r="A229" s="7"/>
      <c r="B229" s="7"/>
      <c r="C229" s="28"/>
      <c r="D229" s="28"/>
      <c r="E229" s="28"/>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8"/>
      <c r="AH229" s="8"/>
      <c r="AI229" s="8"/>
      <c r="AJ229" s="8"/>
      <c r="AK229" s="8"/>
      <c r="AL229" s="8"/>
      <c r="AM229" s="8"/>
      <c r="AN229" s="8"/>
      <c r="AO229" s="8"/>
      <c r="AP229" s="8"/>
      <c r="AQ229" s="7"/>
      <c r="AR229" s="7"/>
    </row>
    <row r="230">
      <c r="A230" s="7"/>
      <c r="B230" s="7"/>
      <c r="C230" s="28"/>
      <c r="D230" s="28"/>
      <c r="E230" s="28"/>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8"/>
      <c r="AH230" s="8"/>
      <c r="AI230" s="8"/>
      <c r="AJ230" s="8"/>
      <c r="AK230" s="8"/>
      <c r="AL230" s="8"/>
      <c r="AM230" s="8"/>
      <c r="AN230" s="8"/>
      <c r="AO230" s="8"/>
      <c r="AP230" s="8"/>
      <c r="AQ230" s="7"/>
      <c r="AR230" s="7"/>
    </row>
    <row r="231">
      <c r="A231" s="7"/>
      <c r="B231" s="7"/>
      <c r="C231" s="28"/>
      <c r="D231" s="28"/>
      <c r="E231" s="28"/>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8"/>
      <c r="AH231" s="8"/>
      <c r="AI231" s="8"/>
      <c r="AJ231" s="8"/>
      <c r="AK231" s="8"/>
      <c r="AL231" s="8"/>
      <c r="AM231" s="8"/>
      <c r="AN231" s="8"/>
      <c r="AO231" s="8"/>
      <c r="AP231" s="8"/>
      <c r="AQ231" s="7"/>
      <c r="AR231" s="7"/>
    </row>
    <row r="232">
      <c r="A232" s="7"/>
      <c r="B232" s="7"/>
      <c r="C232" s="28"/>
      <c r="D232" s="28"/>
      <c r="E232" s="28"/>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8"/>
      <c r="AH232" s="8"/>
      <c r="AI232" s="8"/>
      <c r="AJ232" s="8"/>
      <c r="AK232" s="8"/>
      <c r="AL232" s="8"/>
      <c r="AM232" s="8"/>
      <c r="AN232" s="8"/>
      <c r="AO232" s="8"/>
      <c r="AP232" s="8"/>
      <c r="AQ232" s="7"/>
      <c r="AR232" s="7"/>
    </row>
    <row r="233">
      <c r="A233" s="7"/>
      <c r="B233" s="7"/>
      <c r="C233" s="28"/>
      <c r="D233" s="28"/>
      <c r="E233" s="28"/>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8"/>
      <c r="AH233" s="8"/>
      <c r="AI233" s="8"/>
      <c r="AJ233" s="8"/>
      <c r="AK233" s="8"/>
      <c r="AL233" s="8"/>
      <c r="AM233" s="8"/>
      <c r="AN233" s="8"/>
      <c r="AO233" s="8"/>
      <c r="AP233" s="8"/>
      <c r="AQ233" s="7"/>
      <c r="AR233" s="7"/>
    </row>
    <row r="234">
      <c r="A234" s="7"/>
      <c r="B234" s="7"/>
      <c r="C234" s="28"/>
      <c r="D234" s="28"/>
      <c r="E234" s="28"/>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8"/>
      <c r="AH234" s="8"/>
      <c r="AI234" s="8"/>
      <c r="AJ234" s="8"/>
      <c r="AK234" s="8"/>
      <c r="AL234" s="8"/>
      <c r="AM234" s="8"/>
      <c r="AN234" s="8"/>
      <c r="AO234" s="8"/>
      <c r="AP234" s="8"/>
      <c r="AQ234" s="7"/>
      <c r="AR234" s="7"/>
    </row>
    <row r="235">
      <c r="A235" s="7"/>
      <c r="B235" s="7"/>
      <c r="C235" s="28"/>
      <c r="D235" s="28"/>
      <c r="E235" s="28"/>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8"/>
      <c r="AH235" s="8"/>
      <c r="AI235" s="8"/>
      <c r="AJ235" s="8"/>
      <c r="AK235" s="8"/>
      <c r="AL235" s="8"/>
      <c r="AM235" s="8"/>
      <c r="AN235" s="8"/>
      <c r="AO235" s="8"/>
      <c r="AP235" s="8"/>
      <c r="AQ235" s="7"/>
      <c r="AR235" s="7"/>
    </row>
    <row r="236">
      <c r="A236" s="7"/>
      <c r="B236" s="7"/>
      <c r="C236" s="28"/>
      <c r="D236" s="28"/>
      <c r="E236" s="28"/>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8"/>
      <c r="AH236" s="8"/>
      <c r="AI236" s="8"/>
      <c r="AJ236" s="8"/>
      <c r="AK236" s="8"/>
      <c r="AL236" s="8"/>
      <c r="AM236" s="8"/>
      <c r="AN236" s="8"/>
      <c r="AO236" s="8"/>
      <c r="AP236" s="8"/>
      <c r="AQ236" s="7"/>
      <c r="AR236" s="7"/>
    </row>
    <row r="237">
      <c r="A237" s="7"/>
      <c r="B237" s="7"/>
      <c r="C237" s="28"/>
      <c r="D237" s="28"/>
      <c r="E237" s="28"/>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8"/>
      <c r="AH237" s="8"/>
      <c r="AI237" s="8"/>
      <c r="AJ237" s="8"/>
      <c r="AK237" s="8"/>
      <c r="AL237" s="8"/>
      <c r="AM237" s="8"/>
      <c r="AN237" s="8"/>
      <c r="AO237" s="8"/>
      <c r="AP237" s="8"/>
      <c r="AQ237" s="7"/>
      <c r="AR237" s="7"/>
    </row>
    <row r="238">
      <c r="A238" s="7"/>
      <c r="B238" s="7"/>
      <c r="C238" s="28"/>
      <c r="D238" s="28"/>
      <c r="E238" s="28"/>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8"/>
      <c r="AH238" s="8"/>
      <c r="AI238" s="8"/>
      <c r="AJ238" s="8"/>
      <c r="AK238" s="8"/>
      <c r="AL238" s="8"/>
      <c r="AM238" s="8"/>
      <c r="AN238" s="8"/>
      <c r="AO238" s="8"/>
      <c r="AP238" s="8"/>
      <c r="AQ238" s="7"/>
      <c r="AR238" s="7"/>
    </row>
    <row r="239">
      <c r="A239" s="7"/>
      <c r="B239" s="7"/>
      <c r="C239" s="28"/>
      <c r="D239" s="28"/>
      <c r="E239" s="28"/>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8"/>
      <c r="AH239" s="8"/>
      <c r="AI239" s="8"/>
      <c r="AJ239" s="8"/>
      <c r="AK239" s="8"/>
      <c r="AL239" s="8"/>
      <c r="AM239" s="8"/>
      <c r="AN239" s="8"/>
      <c r="AO239" s="8"/>
      <c r="AP239" s="8"/>
      <c r="AQ239" s="7"/>
      <c r="AR239" s="7"/>
    </row>
    <row r="240">
      <c r="A240" s="7"/>
      <c r="B240" s="7"/>
      <c r="C240" s="28"/>
      <c r="D240" s="28"/>
      <c r="E240" s="28"/>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8"/>
      <c r="AH240" s="8"/>
      <c r="AI240" s="8"/>
      <c r="AJ240" s="8"/>
      <c r="AK240" s="8"/>
      <c r="AL240" s="8"/>
      <c r="AM240" s="8"/>
      <c r="AN240" s="8"/>
      <c r="AO240" s="8"/>
      <c r="AP240" s="8"/>
      <c r="AQ240" s="7"/>
      <c r="AR240" s="7"/>
    </row>
    <row r="241">
      <c r="A241" s="7"/>
      <c r="B241" s="7"/>
      <c r="C241" s="28"/>
      <c r="D241" s="28"/>
      <c r="E241" s="28"/>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8"/>
      <c r="AH241" s="8"/>
      <c r="AI241" s="8"/>
      <c r="AJ241" s="8"/>
      <c r="AK241" s="8"/>
      <c r="AL241" s="8"/>
      <c r="AM241" s="8"/>
      <c r="AN241" s="8"/>
      <c r="AO241" s="8"/>
      <c r="AP241" s="8"/>
      <c r="AQ241" s="7"/>
      <c r="AR241" s="7"/>
    </row>
    <row r="242">
      <c r="A242" s="7"/>
      <c r="B242" s="7"/>
      <c r="C242" s="28"/>
      <c r="D242" s="28"/>
      <c r="E242" s="28"/>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8"/>
      <c r="AH242" s="8"/>
      <c r="AI242" s="8"/>
      <c r="AJ242" s="8"/>
      <c r="AK242" s="8"/>
      <c r="AL242" s="8"/>
      <c r="AM242" s="8"/>
      <c r="AN242" s="8"/>
      <c r="AO242" s="8"/>
      <c r="AP242" s="8"/>
      <c r="AQ242" s="7"/>
      <c r="AR242" s="7"/>
    </row>
    <row r="243">
      <c r="A243" s="7"/>
      <c r="B243" s="7"/>
      <c r="C243" s="28"/>
      <c r="D243" s="28"/>
      <c r="E243" s="28"/>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8"/>
      <c r="AH243" s="8"/>
      <c r="AI243" s="8"/>
      <c r="AJ243" s="8"/>
      <c r="AK243" s="8"/>
      <c r="AL243" s="8"/>
      <c r="AM243" s="8"/>
      <c r="AN243" s="8"/>
      <c r="AO243" s="8"/>
      <c r="AP243" s="8"/>
      <c r="AQ243" s="7"/>
      <c r="AR243" s="7"/>
    </row>
    <row r="244">
      <c r="A244" s="7"/>
      <c r="B244" s="7"/>
      <c r="C244" s="28"/>
      <c r="D244" s="28"/>
      <c r="E244" s="28"/>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8"/>
      <c r="AH244" s="8"/>
      <c r="AI244" s="8"/>
      <c r="AJ244" s="8"/>
      <c r="AK244" s="8"/>
      <c r="AL244" s="8"/>
      <c r="AM244" s="8"/>
      <c r="AN244" s="8"/>
      <c r="AO244" s="8"/>
      <c r="AP244" s="8"/>
      <c r="AQ244" s="7"/>
      <c r="AR244" s="7"/>
    </row>
    <row r="245">
      <c r="A245" s="7"/>
      <c r="B245" s="7"/>
      <c r="C245" s="28"/>
      <c r="D245" s="28"/>
      <c r="E245" s="28"/>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8"/>
      <c r="AH245" s="8"/>
      <c r="AI245" s="8"/>
      <c r="AJ245" s="8"/>
      <c r="AK245" s="8"/>
      <c r="AL245" s="8"/>
      <c r="AM245" s="8"/>
      <c r="AN245" s="8"/>
      <c r="AO245" s="8"/>
      <c r="AP245" s="8"/>
      <c r="AQ245" s="7"/>
      <c r="AR245" s="7"/>
    </row>
    <row r="246">
      <c r="A246" s="7"/>
      <c r="B246" s="7"/>
      <c r="C246" s="28"/>
      <c r="D246" s="28"/>
      <c r="E246" s="28"/>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8"/>
      <c r="AH246" s="8"/>
      <c r="AI246" s="8"/>
      <c r="AJ246" s="8"/>
      <c r="AK246" s="8"/>
      <c r="AL246" s="8"/>
      <c r="AM246" s="8"/>
      <c r="AN246" s="8"/>
      <c r="AO246" s="8"/>
      <c r="AP246" s="8"/>
      <c r="AQ246" s="7"/>
      <c r="AR246" s="7"/>
    </row>
    <row r="247">
      <c r="A247" s="7"/>
      <c r="B247" s="7"/>
      <c r="C247" s="28"/>
      <c r="D247" s="28"/>
      <c r="E247" s="28"/>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8"/>
      <c r="AH247" s="8"/>
      <c r="AI247" s="8"/>
      <c r="AJ247" s="8"/>
      <c r="AK247" s="8"/>
      <c r="AL247" s="8"/>
      <c r="AM247" s="8"/>
      <c r="AN247" s="8"/>
      <c r="AO247" s="8"/>
      <c r="AP247" s="8"/>
      <c r="AQ247" s="7"/>
      <c r="AR247" s="7"/>
    </row>
    <row r="248">
      <c r="A248" s="7"/>
      <c r="B248" s="7"/>
      <c r="C248" s="28"/>
      <c r="D248" s="28"/>
      <c r="E248" s="28"/>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8"/>
      <c r="AH248" s="8"/>
      <c r="AI248" s="8"/>
      <c r="AJ248" s="8"/>
      <c r="AK248" s="8"/>
      <c r="AL248" s="8"/>
      <c r="AM248" s="8"/>
      <c r="AN248" s="8"/>
      <c r="AO248" s="8"/>
      <c r="AP248" s="8"/>
      <c r="AQ248" s="7"/>
      <c r="AR248" s="7"/>
    </row>
    <row r="249">
      <c r="A249" s="7"/>
      <c r="B249" s="7"/>
      <c r="C249" s="28"/>
      <c r="D249" s="28"/>
      <c r="E249" s="28"/>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8"/>
      <c r="AH249" s="8"/>
      <c r="AI249" s="8"/>
      <c r="AJ249" s="8"/>
      <c r="AK249" s="8"/>
      <c r="AL249" s="8"/>
      <c r="AM249" s="8"/>
      <c r="AN249" s="8"/>
      <c r="AO249" s="8"/>
      <c r="AP249" s="8"/>
      <c r="AQ249" s="7"/>
      <c r="AR249" s="7"/>
    </row>
    <row r="250">
      <c r="A250" s="7"/>
      <c r="B250" s="7"/>
      <c r="C250" s="28"/>
      <c r="D250" s="28"/>
      <c r="E250" s="28"/>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8"/>
      <c r="AH250" s="8"/>
      <c r="AI250" s="8"/>
      <c r="AJ250" s="8"/>
      <c r="AK250" s="8"/>
      <c r="AL250" s="8"/>
      <c r="AM250" s="8"/>
      <c r="AN250" s="8"/>
      <c r="AO250" s="8"/>
      <c r="AP250" s="8"/>
      <c r="AQ250" s="7"/>
      <c r="AR250" s="7"/>
    </row>
    <row r="251">
      <c r="A251" s="7"/>
      <c r="B251" s="7"/>
      <c r="C251" s="28"/>
      <c r="D251" s="28"/>
      <c r="E251" s="28"/>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8"/>
      <c r="AH251" s="8"/>
      <c r="AI251" s="8"/>
      <c r="AJ251" s="8"/>
      <c r="AK251" s="8"/>
      <c r="AL251" s="8"/>
      <c r="AM251" s="8"/>
      <c r="AN251" s="8"/>
      <c r="AO251" s="8"/>
      <c r="AP251" s="8"/>
      <c r="AQ251" s="7"/>
      <c r="AR251" s="7"/>
    </row>
    <row r="252">
      <c r="A252" s="7"/>
      <c r="B252" s="7"/>
      <c r="C252" s="28"/>
      <c r="D252" s="28"/>
      <c r="E252" s="28"/>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8"/>
      <c r="AH252" s="8"/>
      <c r="AI252" s="8"/>
      <c r="AJ252" s="8"/>
      <c r="AK252" s="8"/>
      <c r="AL252" s="8"/>
      <c r="AM252" s="8"/>
      <c r="AN252" s="8"/>
      <c r="AO252" s="8"/>
      <c r="AP252" s="8"/>
      <c r="AQ252" s="7"/>
      <c r="AR252" s="7"/>
    </row>
    <row r="253">
      <c r="A253" s="7"/>
      <c r="B253" s="7"/>
      <c r="C253" s="28"/>
      <c r="D253" s="28"/>
      <c r="E253" s="28"/>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8"/>
      <c r="AH253" s="8"/>
      <c r="AI253" s="8"/>
      <c r="AJ253" s="8"/>
      <c r="AK253" s="8"/>
      <c r="AL253" s="8"/>
      <c r="AM253" s="8"/>
      <c r="AN253" s="8"/>
      <c r="AO253" s="8"/>
      <c r="AP253" s="8"/>
      <c r="AQ253" s="7"/>
      <c r="AR253" s="7"/>
    </row>
    <row r="254">
      <c r="A254" s="7"/>
      <c r="B254" s="7"/>
      <c r="C254" s="28"/>
      <c r="D254" s="28"/>
      <c r="E254" s="28"/>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8"/>
      <c r="AH254" s="8"/>
      <c r="AI254" s="8"/>
      <c r="AJ254" s="8"/>
      <c r="AK254" s="8"/>
      <c r="AL254" s="8"/>
      <c r="AM254" s="8"/>
      <c r="AN254" s="8"/>
      <c r="AO254" s="8"/>
      <c r="AP254" s="8"/>
      <c r="AQ254" s="7"/>
      <c r="AR254" s="7"/>
    </row>
    <row r="255">
      <c r="A255" s="7"/>
      <c r="B255" s="7"/>
      <c r="C255" s="28"/>
      <c r="D255" s="28"/>
      <c r="E255" s="28"/>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8"/>
      <c r="AH255" s="8"/>
      <c r="AI255" s="8"/>
      <c r="AJ255" s="8"/>
      <c r="AK255" s="8"/>
      <c r="AL255" s="8"/>
      <c r="AM255" s="8"/>
      <c r="AN255" s="8"/>
      <c r="AO255" s="8"/>
      <c r="AP255" s="8"/>
      <c r="AQ255" s="7"/>
      <c r="AR255" s="7"/>
    </row>
    <row r="256">
      <c r="A256" s="7"/>
      <c r="B256" s="7"/>
      <c r="C256" s="28"/>
      <c r="D256" s="28"/>
      <c r="E256" s="28"/>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8"/>
      <c r="AH256" s="8"/>
      <c r="AI256" s="8"/>
      <c r="AJ256" s="8"/>
      <c r="AK256" s="8"/>
      <c r="AL256" s="8"/>
      <c r="AM256" s="8"/>
      <c r="AN256" s="8"/>
      <c r="AO256" s="8"/>
      <c r="AP256" s="8"/>
      <c r="AQ256" s="7"/>
      <c r="AR256" s="7"/>
    </row>
    <row r="257">
      <c r="A257" s="7"/>
      <c r="B257" s="7"/>
      <c r="C257" s="28"/>
      <c r="D257" s="28"/>
      <c r="E257" s="28"/>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8"/>
      <c r="AH257" s="8"/>
      <c r="AI257" s="8"/>
      <c r="AJ257" s="8"/>
      <c r="AK257" s="8"/>
      <c r="AL257" s="8"/>
      <c r="AM257" s="8"/>
      <c r="AN257" s="8"/>
      <c r="AO257" s="8"/>
      <c r="AP257" s="8"/>
      <c r="AQ257" s="7"/>
      <c r="AR257" s="7"/>
    </row>
    <row r="258">
      <c r="A258" s="7"/>
      <c r="B258" s="7"/>
      <c r="C258" s="28"/>
      <c r="D258" s="28"/>
      <c r="E258" s="28"/>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8"/>
      <c r="AH258" s="8"/>
      <c r="AI258" s="8"/>
      <c r="AJ258" s="8"/>
      <c r="AK258" s="8"/>
      <c r="AL258" s="8"/>
      <c r="AM258" s="8"/>
      <c r="AN258" s="8"/>
      <c r="AO258" s="8"/>
      <c r="AP258" s="8"/>
      <c r="AQ258" s="7"/>
      <c r="AR258" s="7"/>
    </row>
    <row r="259">
      <c r="A259" s="7"/>
      <c r="B259" s="7"/>
      <c r="C259" s="28"/>
      <c r="D259" s="28"/>
      <c r="E259" s="28"/>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8"/>
      <c r="AH259" s="8"/>
      <c r="AI259" s="8"/>
      <c r="AJ259" s="8"/>
      <c r="AK259" s="8"/>
      <c r="AL259" s="8"/>
      <c r="AM259" s="8"/>
      <c r="AN259" s="8"/>
      <c r="AO259" s="8"/>
      <c r="AP259" s="8"/>
      <c r="AQ259" s="7"/>
      <c r="AR259" s="7"/>
    </row>
    <row r="260">
      <c r="A260" s="7"/>
      <c r="B260" s="7"/>
      <c r="C260" s="28"/>
      <c r="D260" s="28"/>
      <c r="E260" s="28"/>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8"/>
      <c r="AH260" s="8"/>
      <c r="AI260" s="8"/>
      <c r="AJ260" s="8"/>
      <c r="AK260" s="8"/>
      <c r="AL260" s="8"/>
      <c r="AM260" s="8"/>
      <c r="AN260" s="8"/>
      <c r="AO260" s="8"/>
      <c r="AP260" s="8"/>
      <c r="AQ260" s="7"/>
      <c r="AR260" s="7"/>
    </row>
    <row r="261">
      <c r="A261" s="7"/>
      <c r="B261" s="7"/>
      <c r="C261" s="28"/>
      <c r="D261" s="28"/>
      <c r="E261" s="28"/>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8"/>
      <c r="AH261" s="8"/>
      <c r="AI261" s="8"/>
      <c r="AJ261" s="8"/>
      <c r="AK261" s="8"/>
      <c r="AL261" s="8"/>
      <c r="AM261" s="8"/>
      <c r="AN261" s="8"/>
      <c r="AO261" s="8"/>
      <c r="AP261" s="8"/>
      <c r="AQ261" s="7"/>
      <c r="AR261" s="7"/>
    </row>
    <row r="262">
      <c r="A262" s="7"/>
      <c r="B262" s="7"/>
      <c r="C262" s="28"/>
      <c r="D262" s="28"/>
      <c r="E262" s="28"/>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8"/>
      <c r="AH262" s="8"/>
      <c r="AI262" s="8"/>
      <c r="AJ262" s="8"/>
      <c r="AK262" s="8"/>
      <c r="AL262" s="8"/>
      <c r="AM262" s="8"/>
      <c r="AN262" s="8"/>
      <c r="AO262" s="8"/>
      <c r="AP262" s="8"/>
      <c r="AQ262" s="7"/>
      <c r="AR262" s="7"/>
    </row>
    <row r="263">
      <c r="A263" s="7"/>
      <c r="B263" s="7"/>
      <c r="C263" s="28"/>
      <c r="D263" s="28"/>
      <c r="E263" s="28"/>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8"/>
      <c r="AH263" s="8"/>
      <c r="AI263" s="8"/>
      <c r="AJ263" s="8"/>
      <c r="AK263" s="8"/>
      <c r="AL263" s="8"/>
      <c r="AM263" s="8"/>
      <c r="AN263" s="8"/>
      <c r="AO263" s="8"/>
      <c r="AP263" s="8"/>
      <c r="AQ263" s="7"/>
      <c r="AR263" s="7"/>
    </row>
    <row r="264">
      <c r="A264" s="7"/>
      <c r="B264" s="7"/>
      <c r="C264" s="28"/>
      <c r="D264" s="28"/>
      <c r="E264" s="28"/>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8"/>
      <c r="AH264" s="8"/>
      <c r="AI264" s="8"/>
      <c r="AJ264" s="8"/>
      <c r="AK264" s="8"/>
      <c r="AL264" s="8"/>
      <c r="AM264" s="8"/>
      <c r="AN264" s="8"/>
      <c r="AO264" s="8"/>
      <c r="AP264" s="8"/>
      <c r="AQ264" s="7"/>
      <c r="AR264" s="7"/>
    </row>
    <row r="265">
      <c r="A265" s="7"/>
      <c r="B265" s="7"/>
      <c r="C265" s="28"/>
      <c r="D265" s="28"/>
      <c r="E265" s="28"/>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8"/>
      <c r="AH265" s="8"/>
      <c r="AI265" s="8"/>
      <c r="AJ265" s="8"/>
      <c r="AK265" s="8"/>
      <c r="AL265" s="8"/>
      <c r="AM265" s="8"/>
      <c r="AN265" s="8"/>
      <c r="AO265" s="8"/>
      <c r="AP265" s="8"/>
      <c r="AQ265" s="7"/>
      <c r="AR265" s="7"/>
    </row>
    <row r="266">
      <c r="A266" s="7"/>
      <c r="B266" s="7"/>
      <c r="C266" s="28"/>
      <c r="D266" s="28"/>
      <c r="E266" s="28"/>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8"/>
      <c r="AH266" s="8"/>
      <c r="AI266" s="8"/>
      <c r="AJ266" s="8"/>
      <c r="AK266" s="8"/>
      <c r="AL266" s="8"/>
      <c r="AM266" s="8"/>
      <c r="AN266" s="8"/>
      <c r="AO266" s="8"/>
      <c r="AP266" s="8"/>
      <c r="AQ266" s="7"/>
      <c r="AR266" s="7"/>
    </row>
    <row r="267">
      <c r="A267" s="7"/>
      <c r="B267" s="7"/>
      <c r="C267" s="28"/>
      <c r="D267" s="28"/>
      <c r="E267" s="28"/>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8"/>
      <c r="AH267" s="8"/>
      <c r="AI267" s="8"/>
      <c r="AJ267" s="8"/>
      <c r="AK267" s="8"/>
      <c r="AL267" s="8"/>
      <c r="AM267" s="8"/>
      <c r="AN267" s="8"/>
      <c r="AO267" s="8"/>
      <c r="AP267" s="8"/>
      <c r="AQ267" s="7"/>
      <c r="AR267" s="7"/>
    </row>
    <row r="268">
      <c r="A268" s="7"/>
      <c r="B268" s="7"/>
      <c r="C268" s="28"/>
      <c r="D268" s="28"/>
      <c r="E268" s="28"/>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8"/>
      <c r="AH268" s="8"/>
      <c r="AI268" s="8"/>
      <c r="AJ268" s="8"/>
      <c r="AK268" s="8"/>
      <c r="AL268" s="8"/>
      <c r="AM268" s="8"/>
      <c r="AN268" s="8"/>
      <c r="AO268" s="8"/>
      <c r="AP268" s="8"/>
      <c r="AQ268" s="7"/>
      <c r="AR268" s="7"/>
    </row>
    <row r="269">
      <c r="A269" s="7"/>
      <c r="B269" s="7"/>
      <c r="C269" s="28"/>
      <c r="D269" s="28"/>
      <c r="E269" s="28"/>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8"/>
      <c r="AH269" s="8"/>
      <c r="AI269" s="8"/>
      <c r="AJ269" s="8"/>
      <c r="AK269" s="8"/>
      <c r="AL269" s="8"/>
      <c r="AM269" s="8"/>
      <c r="AN269" s="8"/>
      <c r="AO269" s="8"/>
      <c r="AP269" s="8"/>
      <c r="AQ269" s="7"/>
      <c r="AR269" s="7"/>
    </row>
    <row r="270">
      <c r="A270" s="7"/>
      <c r="B270" s="7"/>
      <c r="C270" s="28"/>
      <c r="D270" s="28"/>
      <c r="E270" s="28"/>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8"/>
      <c r="AH270" s="8"/>
      <c r="AI270" s="8"/>
      <c r="AJ270" s="8"/>
      <c r="AK270" s="8"/>
      <c r="AL270" s="8"/>
      <c r="AM270" s="8"/>
      <c r="AN270" s="8"/>
      <c r="AO270" s="8"/>
      <c r="AP270" s="8"/>
      <c r="AQ270" s="7"/>
      <c r="AR270" s="7"/>
    </row>
    <row r="271">
      <c r="A271" s="7"/>
      <c r="B271" s="7"/>
      <c r="C271" s="28"/>
      <c r="D271" s="28"/>
      <c r="E271" s="28"/>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8"/>
      <c r="AH271" s="8"/>
      <c r="AI271" s="8"/>
      <c r="AJ271" s="8"/>
      <c r="AK271" s="8"/>
      <c r="AL271" s="8"/>
      <c r="AM271" s="8"/>
      <c r="AN271" s="8"/>
      <c r="AO271" s="8"/>
      <c r="AP271" s="8"/>
      <c r="AQ271" s="7"/>
      <c r="AR271" s="7"/>
    </row>
    <row r="272">
      <c r="A272" s="7"/>
      <c r="B272" s="7"/>
      <c r="C272" s="28"/>
      <c r="D272" s="28"/>
      <c r="E272" s="28"/>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8"/>
      <c r="AH272" s="8"/>
      <c r="AI272" s="8"/>
      <c r="AJ272" s="8"/>
      <c r="AK272" s="8"/>
      <c r="AL272" s="8"/>
      <c r="AM272" s="8"/>
      <c r="AN272" s="8"/>
      <c r="AO272" s="8"/>
      <c r="AP272" s="8"/>
      <c r="AQ272" s="7"/>
      <c r="AR272" s="7"/>
    </row>
    <row r="273">
      <c r="A273" s="7"/>
      <c r="B273" s="7"/>
      <c r="C273" s="28"/>
      <c r="D273" s="28"/>
      <c r="E273" s="28"/>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8"/>
      <c r="AH273" s="8"/>
      <c r="AI273" s="8"/>
      <c r="AJ273" s="8"/>
      <c r="AK273" s="8"/>
      <c r="AL273" s="8"/>
      <c r="AM273" s="8"/>
      <c r="AN273" s="8"/>
      <c r="AO273" s="8"/>
      <c r="AP273" s="8"/>
      <c r="AQ273" s="7"/>
      <c r="AR273" s="7"/>
    </row>
    <row r="274">
      <c r="A274" s="7"/>
      <c r="B274" s="7"/>
      <c r="C274" s="28"/>
      <c r="D274" s="28"/>
      <c r="E274" s="28"/>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8"/>
      <c r="AH274" s="8"/>
      <c r="AI274" s="8"/>
      <c r="AJ274" s="8"/>
      <c r="AK274" s="8"/>
      <c r="AL274" s="8"/>
      <c r="AM274" s="8"/>
      <c r="AN274" s="8"/>
      <c r="AO274" s="8"/>
      <c r="AP274" s="8"/>
      <c r="AQ274" s="7"/>
      <c r="AR274" s="7"/>
    </row>
    <row r="275">
      <c r="A275" s="7"/>
      <c r="B275" s="7"/>
      <c r="C275" s="28"/>
      <c r="D275" s="28"/>
      <c r="E275" s="28"/>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8"/>
      <c r="AH275" s="8"/>
      <c r="AI275" s="8"/>
      <c r="AJ275" s="8"/>
      <c r="AK275" s="8"/>
      <c r="AL275" s="8"/>
      <c r="AM275" s="8"/>
      <c r="AN275" s="8"/>
      <c r="AO275" s="8"/>
      <c r="AP275" s="8"/>
      <c r="AQ275" s="7"/>
      <c r="AR275" s="7"/>
    </row>
    <row r="276">
      <c r="A276" s="7"/>
      <c r="B276" s="7"/>
      <c r="C276" s="28"/>
      <c r="D276" s="28"/>
      <c r="E276" s="28"/>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8"/>
      <c r="AH276" s="8"/>
      <c r="AI276" s="8"/>
      <c r="AJ276" s="8"/>
      <c r="AK276" s="8"/>
      <c r="AL276" s="8"/>
      <c r="AM276" s="8"/>
      <c r="AN276" s="8"/>
      <c r="AO276" s="8"/>
      <c r="AP276" s="8"/>
      <c r="AQ276" s="7"/>
      <c r="AR276" s="7"/>
    </row>
    <row r="277">
      <c r="A277" s="7"/>
      <c r="B277" s="7"/>
      <c r="C277" s="28"/>
      <c r="D277" s="28"/>
      <c r="E277" s="28"/>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8"/>
      <c r="AH277" s="8"/>
      <c r="AI277" s="8"/>
      <c r="AJ277" s="8"/>
      <c r="AK277" s="8"/>
      <c r="AL277" s="8"/>
      <c r="AM277" s="8"/>
      <c r="AN277" s="8"/>
      <c r="AO277" s="8"/>
      <c r="AP277" s="8"/>
      <c r="AQ277" s="7"/>
      <c r="AR277" s="7"/>
    </row>
    <row r="278">
      <c r="A278" s="7"/>
      <c r="B278" s="7"/>
      <c r="C278" s="28"/>
      <c r="D278" s="28"/>
      <c r="E278" s="28"/>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8"/>
      <c r="AH278" s="8"/>
      <c r="AI278" s="8"/>
      <c r="AJ278" s="8"/>
      <c r="AK278" s="8"/>
      <c r="AL278" s="8"/>
      <c r="AM278" s="8"/>
      <c r="AN278" s="8"/>
      <c r="AO278" s="8"/>
      <c r="AP278" s="8"/>
      <c r="AQ278" s="7"/>
      <c r="AR278" s="7"/>
    </row>
    <row r="279">
      <c r="A279" s="7"/>
      <c r="B279" s="7"/>
      <c r="C279" s="28"/>
      <c r="D279" s="28"/>
      <c r="E279" s="28"/>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8"/>
      <c r="AH279" s="8"/>
      <c r="AI279" s="8"/>
      <c r="AJ279" s="8"/>
      <c r="AK279" s="8"/>
      <c r="AL279" s="8"/>
      <c r="AM279" s="8"/>
      <c r="AN279" s="8"/>
      <c r="AO279" s="8"/>
      <c r="AP279" s="8"/>
      <c r="AQ279" s="7"/>
      <c r="AR279" s="7"/>
    </row>
    <row r="280">
      <c r="A280" s="7"/>
      <c r="B280" s="7"/>
      <c r="C280" s="28"/>
      <c r="D280" s="28"/>
      <c r="E280" s="28"/>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8"/>
      <c r="AH280" s="8"/>
      <c r="AI280" s="8"/>
      <c r="AJ280" s="8"/>
      <c r="AK280" s="8"/>
      <c r="AL280" s="8"/>
      <c r="AM280" s="8"/>
      <c r="AN280" s="8"/>
      <c r="AO280" s="8"/>
      <c r="AP280" s="8"/>
      <c r="AQ280" s="7"/>
      <c r="AR280" s="7"/>
    </row>
    <row r="281">
      <c r="A281" s="7"/>
      <c r="B281" s="7"/>
      <c r="C281" s="28"/>
      <c r="D281" s="28"/>
      <c r="E281" s="28"/>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8"/>
      <c r="AH281" s="8"/>
      <c r="AI281" s="8"/>
      <c r="AJ281" s="8"/>
      <c r="AK281" s="8"/>
      <c r="AL281" s="8"/>
      <c r="AM281" s="8"/>
      <c r="AN281" s="8"/>
      <c r="AO281" s="8"/>
      <c r="AP281" s="8"/>
      <c r="AQ281" s="7"/>
      <c r="AR281" s="7"/>
    </row>
    <row r="282">
      <c r="A282" s="7"/>
      <c r="B282" s="7"/>
      <c r="C282" s="28"/>
      <c r="D282" s="28"/>
      <c r="E282" s="28"/>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8"/>
      <c r="AH282" s="8"/>
      <c r="AI282" s="8"/>
      <c r="AJ282" s="8"/>
      <c r="AK282" s="8"/>
      <c r="AL282" s="8"/>
      <c r="AM282" s="8"/>
      <c r="AN282" s="8"/>
      <c r="AO282" s="8"/>
      <c r="AP282" s="8"/>
      <c r="AQ282" s="7"/>
      <c r="AR282" s="7"/>
    </row>
    <row r="283">
      <c r="A283" s="7"/>
      <c r="B283" s="7"/>
      <c r="C283" s="28"/>
      <c r="D283" s="28"/>
      <c r="E283" s="28"/>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8"/>
      <c r="AH283" s="8"/>
      <c r="AI283" s="8"/>
      <c r="AJ283" s="8"/>
      <c r="AK283" s="8"/>
      <c r="AL283" s="8"/>
      <c r="AM283" s="8"/>
      <c r="AN283" s="8"/>
      <c r="AO283" s="8"/>
      <c r="AP283" s="8"/>
      <c r="AQ283" s="7"/>
      <c r="AR283" s="7"/>
    </row>
    <row r="284">
      <c r="A284" s="7"/>
      <c r="B284" s="7"/>
      <c r="C284" s="28"/>
      <c r="D284" s="28"/>
      <c r="E284" s="28"/>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8"/>
      <c r="AH284" s="8"/>
      <c r="AI284" s="8"/>
      <c r="AJ284" s="8"/>
      <c r="AK284" s="8"/>
      <c r="AL284" s="8"/>
      <c r="AM284" s="8"/>
      <c r="AN284" s="8"/>
      <c r="AO284" s="8"/>
      <c r="AP284" s="8"/>
      <c r="AQ284" s="7"/>
      <c r="AR284" s="7"/>
    </row>
    <row r="285">
      <c r="A285" s="7"/>
      <c r="B285" s="7"/>
      <c r="C285" s="28"/>
      <c r="D285" s="28"/>
      <c r="E285" s="28"/>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8"/>
      <c r="AH285" s="8"/>
      <c r="AI285" s="8"/>
      <c r="AJ285" s="8"/>
      <c r="AK285" s="8"/>
      <c r="AL285" s="8"/>
      <c r="AM285" s="8"/>
      <c r="AN285" s="8"/>
      <c r="AO285" s="8"/>
      <c r="AP285" s="8"/>
      <c r="AQ285" s="7"/>
      <c r="AR285" s="7"/>
    </row>
    <row r="286">
      <c r="A286" s="7"/>
      <c r="B286" s="7"/>
      <c r="C286" s="28"/>
      <c r="D286" s="28"/>
      <c r="E286" s="28"/>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8"/>
      <c r="AH286" s="8"/>
      <c r="AI286" s="8"/>
      <c r="AJ286" s="8"/>
      <c r="AK286" s="8"/>
      <c r="AL286" s="8"/>
      <c r="AM286" s="8"/>
      <c r="AN286" s="8"/>
      <c r="AO286" s="8"/>
      <c r="AP286" s="8"/>
      <c r="AQ286" s="7"/>
      <c r="AR286" s="7"/>
    </row>
    <row r="287">
      <c r="A287" s="7"/>
      <c r="B287" s="7"/>
      <c r="C287" s="28"/>
      <c r="D287" s="28"/>
      <c r="E287" s="28"/>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8"/>
      <c r="AH287" s="8"/>
      <c r="AI287" s="8"/>
      <c r="AJ287" s="8"/>
      <c r="AK287" s="8"/>
      <c r="AL287" s="8"/>
      <c r="AM287" s="8"/>
      <c r="AN287" s="8"/>
      <c r="AO287" s="8"/>
      <c r="AP287" s="8"/>
      <c r="AQ287" s="7"/>
      <c r="AR287" s="7"/>
    </row>
    <row r="288">
      <c r="A288" s="7"/>
      <c r="B288" s="7"/>
      <c r="C288" s="28"/>
      <c r="D288" s="28"/>
      <c r="E288" s="28"/>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8"/>
      <c r="AH288" s="8"/>
      <c r="AI288" s="8"/>
      <c r="AJ288" s="8"/>
      <c r="AK288" s="8"/>
      <c r="AL288" s="8"/>
      <c r="AM288" s="8"/>
      <c r="AN288" s="8"/>
      <c r="AO288" s="8"/>
      <c r="AP288" s="8"/>
      <c r="AQ288" s="7"/>
      <c r="AR288" s="7"/>
    </row>
    <row r="289">
      <c r="A289" s="7"/>
      <c r="B289" s="7"/>
      <c r="C289" s="28"/>
      <c r="D289" s="28"/>
      <c r="E289" s="28"/>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8"/>
      <c r="AH289" s="8"/>
      <c r="AI289" s="8"/>
      <c r="AJ289" s="8"/>
      <c r="AK289" s="8"/>
      <c r="AL289" s="8"/>
      <c r="AM289" s="8"/>
      <c r="AN289" s="8"/>
      <c r="AO289" s="8"/>
      <c r="AP289" s="8"/>
      <c r="AQ289" s="7"/>
      <c r="AR289" s="7"/>
    </row>
    <row r="290">
      <c r="A290" s="7"/>
      <c r="B290" s="7"/>
      <c r="C290" s="28"/>
      <c r="D290" s="28"/>
      <c r="E290" s="28"/>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8"/>
      <c r="AH290" s="8"/>
      <c r="AI290" s="8"/>
      <c r="AJ290" s="8"/>
      <c r="AK290" s="8"/>
      <c r="AL290" s="8"/>
      <c r="AM290" s="8"/>
      <c r="AN290" s="8"/>
      <c r="AO290" s="8"/>
      <c r="AP290" s="8"/>
      <c r="AQ290" s="7"/>
      <c r="AR290" s="7"/>
    </row>
    <row r="291">
      <c r="A291" s="7"/>
      <c r="B291" s="7"/>
      <c r="C291" s="28"/>
      <c r="D291" s="28"/>
      <c r="E291" s="28"/>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8"/>
      <c r="AH291" s="8"/>
      <c r="AI291" s="8"/>
      <c r="AJ291" s="8"/>
      <c r="AK291" s="8"/>
      <c r="AL291" s="8"/>
      <c r="AM291" s="8"/>
      <c r="AN291" s="8"/>
      <c r="AO291" s="8"/>
      <c r="AP291" s="8"/>
      <c r="AQ291" s="7"/>
      <c r="AR291" s="7"/>
    </row>
    <row r="292">
      <c r="A292" s="7"/>
      <c r="B292" s="7"/>
      <c r="C292" s="28"/>
      <c r="D292" s="28"/>
      <c r="E292" s="28"/>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8"/>
      <c r="AH292" s="8"/>
      <c r="AI292" s="8"/>
      <c r="AJ292" s="8"/>
      <c r="AK292" s="8"/>
      <c r="AL292" s="8"/>
      <c r="AM292" s="8"/>
      <c r="AN292" s="8"/>
      <c r="AO292" s="8"/>
      <c r="AP292" s="8"/>
      <c r="AQ292" s="7"/>
      <c r="AR292" s="7"/>
    </row>
    <row r="293">
      <c r="A293" s="7"/>
      <c r="B293" s="7"/>
      <c r="C293" s="28"/>
      <c r="D293" s="28"/>
      <c r="E293" s="28"/>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8"/>
      <c r="AH293" s="8"/>
      <c r="AI293" s="8"/>
      <c r="AJ293" s="8"/>
      <c r="AK293" s="8"/>
      <c r="AL293" s="8"/>
      <c r="AM293" s="8"/>
      <c r="AN293" s="8"/>
      <c r="AO293" s="8"/>
      <c r="AP293" s="8"/>
      <c r="AQ293" s="7"/>
      <c r="AR293" s="7"/>
    </row>
    <row r="294">
      <c r="A294" s="7"/>
      <c r="B294" s="7"/>
      <c r="C294" s="28"/>
      <c r="D294" s="28"/>
      <c r="E294" s="28"/>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8"/>
      <c r="AH294" s="8"/>
      <c r="AI294" s="8"/>
      <c r="AJ294" s="8"/>
      <c r="AK294" s="8"/>
      <c r="AL294" s="8"/>
      <c r="AM294" s="8"/>
      <c r="AN294" s="8"/>
      <c r="AO294" s="8"/>
      <c r="AP294" s="8"/>
      <c r="AQ294" s="7"/>
      <c r="AR294" s="7"/>
    </row>
    <row r="295">
      <c r="A295" s="7"/>
      <c r="B295" s="7"/>
      <c r="C295" s="28"/>
      <c r="D295" s="28"/>
      <c r="E295" s="28"/>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8"/>
      <c r="AH295" s="8"/>
      <c r="AI295" s="8"/>
      <c r="AJ295" s="8"/>
      <c r="AK295" s="8"/>
      <c r="AL295" s="8"/>
      <c r="AM295" s="8"/>
      <c r="AN295" s="8"/>
      <c r="AO295" s="8"/>
      <c r="AP295" s="8"/>
      <c r="AQ295" s="7"/>
      <c r="AR295" s="7"/>
    </row>
    <row r="296">
      <c r="A296" s="7"/>
      <c r="B296" s="7"/>
      <c r="C296" s="28"/>
      <c r="D296" s="28"/>
      <c r="E296" s="28"/>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8"/>
      <c r="AH296" s="8"/>
      <c r="AI296" s="8"/>
      <c r="AJ296" s="8"/>
      <c r="AK296" s="8"/>
      <c r="AL296" s="8"/>
      <c r="AM296" s="8"/>
      <c r="AN296" s="8"/>
      <c r="AO296" s="8"/>
      <c r="AP296" s="8"/>
      <c r="AQ296" s="7"/>
      <c r="AR296" s="7"/>
    </row>
    <row r="297">
      <c r="A297" s="7"/>
      <c r="B297" s="7"/>
      <c r="C297" s="28"/>
      <c r="D297" s="28"/>
      <c r="E297" s="28"/>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8"/>
      <c r="AH297" s="8"/>
      <c r="AI297" s="8"/>
      <c r="AJ297" s="8"/>
      <c r="AK297" s="8"/>
      <c r="AL297" s="8"/>
      <c r="AM297" s="8"/>
      <c r="AN297" s="8"/>
      <c r="AO297" s="8"/>
      <c r="AP297" s="8"/>
      <c r="AQ297" s="7"/>
      <c r="AR297" s="7"/>
    </row>
    <row r="298">
      <c r="A298" s="7"/>
      <c r="B298" s="7"/>
      <c r="C298" s="28"/>
      <c r="D298" s="28"/>
      <c r="E298" s="28"/>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8"/>
      <c r="AH298" s="8"/>
      <c r="AI298" s="8"/>
      <c r="AJ298" s="8"/>
      <c r="AK298" s="8"/>
      <c r="AL298" s="8"/>
      <c r="AM298" s="8"/>
      <c r="AN298" s="8"/>
      <c r="AO298" s="8"/>
      <c r="AP298" s="8"/>
      <c r="AQ298" s="7"/>
      <c r="AR298" s="7"/>
    </row>
    <row r="299">
      <c r="A299" s="7"/>
      <c r="B299" s="7"/>
      <c r="C299" s="28"/>
      <c r="D299" s="28"/>
      <c r="E299" s="28"/>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8"/>
      <c r="AH299" s="8"/>
      <c r="AI299" s="8"/>
      <c r="AJ299" s="8"/>
      <c r="AK299" s="8"/>
      <c r="AL299" s="8"/>
      <c r="AM299" s="8"/>
      <c r="AN299" s="8"/>
      <c r="AO299" s="8"/>
      <c r="AP299" s="8"/>
      <c r="AQ299" s="7"/>
      <c r="AR299" s="7"/>
    </row>
    <row r="300">
      <c r="A300" s="7"/>
      <c r="B300" s="7"/>
      <c r="C300" s="28"/>
      <c r="D300" s="28"/>
      <c r="E300" s="28"/>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8"/>
      <c r="AH300" s="8"/>
      <c r="AI300" s="8"/>
      <c r="AJ300" s="8"/>
      <c r="AK300" s="8"/>
      <c r="AL300" s="8"/>
      <c r="AM300" s="8"/>
      <c r="AN300" s="8"/>
      <c r="AO300" s="8"/>
      <c r="AP300" s="8"/>
      <c r="AQ300" s="7"/>
      <c r="AR300" s="7"/>
    </row>
    <row r="301">
      <c r="A301" s="7"/>
      <c r="B301" s="7"/>
      <c r="C301" s="28"/>
      <c r="D301" s="28"/>
      <c r="E301" s="28"/>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8"/>
      <c r="AH301" s="8"/>
      <c r="AI301" s="8"/>
      <c r="AJ301" s="8"/>
      <c r="AK301" s="8"/>
      <c r="AL301" s="8"/>
      <c r="AM301" s="8"/>
      <c r="AN301" s="8"/>
      <c r="AO301" s="8"/>
      <c r="AP301" s="8"/>
      <c r="AQ301" s="7"/>
      <c r="AR301" s="7"/>
    </row>
    <row r="302">
      <c r="A302" s="7"/>
      <c r="B302" s="7"/>
      <c r="C302" s="28"/>
      <c r="D302" s="28"/>
      <c r="E302" s="28"/>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8"/>
      <c r="AH302" s="8"/>
      <c r="AI302" s="8"/>
      <c r="AJ302" s="8"/>
      <c r="AK302" s="8"/>
      <c r="AL302" s="8"/>
      <c r="AM302" s="8"/>
      <c r="AN302" s="8"/>
      <c r="AO302" s="8"/>
      <c r="AP302" s="8"/>
      <c r="AQ302" s="7"/>
      <c r="AR302" s="7"/>
    </row>
    <row r="303">
      <c r="A303" s="7"/>
      <c r="B303" s="7"/>
      <c r="C303" s="28"/>
      <c r="D303" s="28"/>
      <c r="E303" s="28"/>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8"/>
      <c r="AH303" s="8"/>
      <c r="AI303" s="8"/>
      <c r="AJ303" s="8"/>
      <c r="AK303" s="8"/>
      <c r="AL303" s="8"/>
      <c r="AM303" s="8"/>
      <c r="AN303" s="8"/>
      <c r="AO303" s="8"/>
      <c r="AP303" s="8"/>
      <c r="AQ303" s="7"/>
      <c r="AR303" s="7"/>
    </row>
    <row r="304">
      <c r="A304" s="7"/>
      <c r="B304" s="7"/>
      <c r="C304" s="28"/>
      <c r="D304" s="28"/>
      <c r="E304" s="28"/>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8"/>
      <c r="AH304" s="8"/>
      <c r="AI304" s="8"/>
      <c r="AJ304" s="8"/>
      <c r="AK304" s="8"/>
      <c r="AL304" s="8"/>
      <c r="AM304" s="8"/>
      <c r="AN304" s="8"/>
      <c r="AO304" s="8"/>
      <c r="AP304" s="8"/>
      <c r="AQ304" s="7"/>
      <c r="AR304" s="7"/>
    </row>
    <row r="305">
      <c r="A305" s="7"/>
      <c r="B305" s="7"/>
      <c r="C305" s="28"/>
      <c r="D305" s="28"/>
      <c r="E305" s="28"/>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8"/>
      <c r="AH305" s="8"/>
      <c r="AI305" s="8"/>
      <c r="AJ305" s="8"/>
      <c r="AK305" s="8"/>
      <c r="AL305" s="8"/>
      <c r="AM305" s="8"/>
      <c r="AN305" s="8"/>
      <c r="AO305" s="8"/>
      <c r="AP305" s="8"/>
      <c r="AQ305" s="7"/>
      <c r="AR305" s="7"/>
    </row>
    <row r="306">
      <c r="A306" s="7"/>
      <c r="B306" s="7"/>
      <c r="C306" s="28"/>
      <c r="D306" s="28"/>
      <c r="E306" s="28"/>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8"/>
      <c r="AH306" s="8"/>
      <c r="AI306" s="8"/>
      <c r="AJ306" s="8"/>
      <c r="AK306" s="8"/>
      <c r="AL306" s="8"/>
      <c r="AM306" s="8"/>
      <c r="AN306" s="8"/>
      <c r="AO306" s="8"/>
      <c r="AP306" s="8"/>
      <c r="AQ306" s="7"/>
      <c r="AR306" s="7"/>
    </row>
    <row r="307">
      <c r="A307" s="7"/>
      <c r="B307" s="7"/>
      <c r="C307" s="28"/>
      <c r="D307" s="28"/>
      <c r="E307" s="28"/>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8"/>
      <c r="AH307" s="8"/>
      <c r="AI307" s="8"/>
      <c r="AJ307" s="8"/>
      <c r="AK307" s="8"/>
      <c r="AL307" s="8"/>
      <c r="AM307" s="8"/>
      <c r="AN307" s="8"/>
      <c r="AO307" s="8"/>
      <c r="AP307" s="8"/>
      <c r="AQ307" s="7"/>
      <c r="AR307" s="7"/>
    </row>
    <row r="308">
      <c r="A308" s="7"/>
      <c r="B308" s="7"/>
      <c r="C308" s="28"/>
      <c r="D308" s="28"/>
      <c r="E308" s="28"/>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8"/>
      <c r="AH308" s="8"/>
      <c r="AI308" s="8"/>
      <c r="AJ308" s="8"/>
      <c r="AK308" s="8"/>
      <c r="AL308" s="8"/>
      <c r="AM308" s="8"/>
      <c r="AN308" s="8"/>
      <c r="AO308" s="8"/>
      <c r="AP308" s="8"/>
      <c r="AQ308" s="7"/>
      <c r="AR308" s="7"/>
    </row>
    <row r="309">
      <c r="A309" s="7"/>
      <c r="B309" s="7"/>
      <c r="C309" s="28"/>
      <c r="D309" s="28"/>
      <c r="E309" s="28"/>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8"/>
      <c r="AH309" s="8"/>
      <c r="AI309" s="8"/>
      <c r="AJ309" s="8"/>
      <c r="AK309" s="8"/>
      <c r="AL309" s="8"/>
      <c r="AM309" s="8"/>
      <c r="AN309" s="8"/>
      <c r="AO309" s="8"/>
      <c r="AP309" s="8"/>
      <c r="AQ309" s="7"/>
      <c r="AR309" s="7"/>
    </row>
    <row r="310">
      <c r="A310" s="7"/>
      <c r="B310" s="7"/>
      <c r="C310" s="28"/>
      <c r="D310" s="28"/>
      <c r="E310" s="28"/>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8"/>
      <c r="AH310" s="8"/>
      <c r="AI310" s="8"/>
      <c r="AJ310" s="8"/>
      <c r="AK310" s="8"/>
      <c r="AL310" s="8"/>
      <c r="AM310" s="8"/>
      <c r="AN310" s="8"/>
      <c r="AO310" s="8"/>
      <c r="AP310" s="8"/>
      <c r="AQ310" s="7"/>
      <c r="AR310" s="7"/>
    </row>
    <row r="311">
      <c r="A311" s="7"/>
      <c r="B311" s="7"/>
      <c r="C311" s="28"/>
      <c r="D311" s="28"/>
      <c r="E311" s="28"/>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8"/>
      <c r="AH311" s="8"/>
      <c r="AI311" s="8"/>
      <c r="AJ311" s="8"/>
      <c r="AK311" s="8"/>
      <c r="AL311" s="8"/>
      <c r="AM311" s="8"/>
      <c r="AN311" s="8"/>
      <c r="AO311" s="8"/>
      <c r="AP311" s="8"/>
      <c r="AQ311" s="7"/>
      <c r="AR311" s="7"/>
    </row>
    <row r="312">
      <c r="A312" s="7"/>
      <c r="B312" s="7"/>
      <c r="C312" s="28"/>
      <c r="D312" s="28"/>
      <c r="E312" s="28"/>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8"/>
      <c r="AH312" s="8"/>
      <c r="AI312" s="8"/>
      <c r="AJ312" s="8"/>
      <c r="AK312" s="8"/>
      <c r="AL312" s="8"/>
      <c r="AM312" s="8"/>
      <c r="AN312" s="8"/>
      <c r="AO312" s="8"/>
      <c r="AP312" s="8"/>
      <c r="AQ312" s="7"/>
      <c r="AR312" s="7"/>
    </row>
    <row r="313">
      <c r="A313" s="7"/>
      <c r="B313" s="7"/>
      <c r="C313" s="28"/>
      <c r="D313" s="28"/>
      <c r="E313" s="28"/>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8"/>
      <c r="AH313" s="8"/>
      <c r="AI313" s="8"/>
      <c r="AJ313" s="8"/>
      <c r="AK313" s="8"/>
      <c r="AL313" s="8"/>
      <c r="AM313" s="8"/>
      <c r="AN313" s="8"/>
      <c r="AO313" s="8"/>
      <c r="AP313" s="8"/>
      <c r="AQ313" s="7"/>
      <c r="AR313" s="7"/>
    </row>
    <row r="314">
      <c r="A314" s="7"/>
      <c r="B314" s="7"/>
      <c r="C314" s="28"/>
      <c r="D314" s="28"/>
      <c r="E314" s="28"/>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8"/>
      <c r="AH314" s="8"/>
      <c r="AI314" s="8"/>
      <c r="AJ314" s="8"/>
      <c r="AK314" s="8"/>
      <c r="AL314" s="8"/>
      <c r="AM314" s="8"/>
      <c r="AN314" s="8"/>
      <c r="AO314" s="8"/>
      <c r="AP314" s="8"/>
      <c r="AQ314" s="7"/>
      <c r="AR314" s="7"/>
    </row>
    <row r="315">
      <c r="A315" s="7"/>
      <c r="B315" s="7"/>
      <c r="C315" s="28"/>
      <c r="D315" s="28"/>
      <c r="E315" s="28"/>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8"/>
      <c r="AH315" s="8"/>
      <c r="AI315" s="8"/>
      <c r="AJ315" s="8"/>
      <c r="AK315" s="8"/>
      <c r="AL315" s="8"/>
      <c r="AM315" s="8"/>
      <c r="AN315" s="8"/>
      <c r="AO315" s="8"/>
      <c r="AP315" s="8"/>
      <c r="AQ315" s="7"/>
      <c r="AR315" s="7"/>
    </row>
    <row r="316">
      <c r="A316" s="7"/>
      <c r="B316" s="7"/>
      <c r="C316" s="28"/>
      <c r="D316" s="28"/>
      <c r="E316" s="28"/>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8"/>
      <c r="AH316" s="8"/>
      <c r="AI316" s="8"/>
      <c r="AJ316" s="8"/>
      <c r="AK316" s="8"/>
      <c r="AL316" s="8"/>
      <c r="AM316" s="8"/>
      <c r="AN316" s="8"/>
      <c r="AO316" s="8"/>
      <c r="AP316" s="8"/>
      <c r="AQ316" s="7"/>
      <c r="AR316" s="7"/>
    </row>
    <row r="317">
      <c r="A317" s="7"/>
      <c r="B317" s="7"/>
      <c r="C317" s="28"/>
      <c r="D317" s="28"/>
      <c r="E317" s="28"/>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8"/>
      <c r="AH317" s="8"/>
      <c r="AI317" s="8"/>
      <c r="AJ317" s="8"/>
      <c r="AK317" s="8"/>
      <c r="AL317" s="8"/>
      <c r="AM317" s="8"/>
      <c r="AN317" s="8"/>
      <c r="AO317" s="8"/>
      <c r="AP317" s="8"/>
      <c r="AQ317" s="7"/>
      <c r="AR317" s="7"/>
    </row>
    <row r="318">
      <c r="A318" s="7"/>
      <c r="B318" s="7"/>
      <c r="C318" s="28"/>
      <c r="D318" s="28"/>
      <c r="E318" s="28"/>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8"/>
      <c r="AH318" s="8"/>
      <c r="AI318" s="8"/>
      <c r="AJ318" s="8"/>
      <c r="AK318" s="8"/>
      <c r="AL318" s="8"/>
      <c r="AM318" s="8"/>
      <c r="AN318" s="8"/>
      <c r="AO318" s="8"/>
      <c r="AP318" s="8"/>
      <c r="AQ318" s="7"/>
      <c r="AR318" s="7"/>
    </row>
    <row r="319">
      <c r="A319" s="7"/>
      <c r="B319" s="7"/>
      <c r="C319" s="28"/>
      <c r="D319" s="28"/>
      <c r="E319" s="28"/>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8"/>
      <c r="AH319" s="8"/>
      <c r="AI319" s="8"/>
      <c r="AJ319" s="8"/>
      <c r="AK319" s="8"/>
      <c r="AL319" s="8"/>
      <c r="AM319" s="8"/>
      <c r="AN319" s="8"/>
      <c r="AO319" s="8"/>
      <c r="AP319" s="8"/>
      <c r="AQ319" s="7"/>
      <c r="AR319" s="7"/>
    </row>
    <row r="320">
      <c r="A320" s="7"/>
      <c r="B320" s="7"/>
      <c r="C320" s="28"/>
      <c r="D320" s="28"/>
      <c r="E320" s="28"/>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8"/>
      <c r="AH320" s="8"/>
      <c r="AI320" s="8"/>
      <c r="AJ320" s="8"/>
      <c r="AK320" s="8"/>
      <c r="AL320" s="8"/>
      <c r="AM320" s="8"/>
      <c r="AN320" s="8"/>
      <c r="AO320" s="8"/>
      <c r="AP320" s="8"/>
      <c r="AQ320" s="7"/>
      <c r="AR320" s="7"/>
    </row>
    <row r="321">
      <c r="A321" s="7"/>
      <c r="B321" s="7"/>
      <c r="C321" s="28"/>
      <c r="D321" s="28"/>
      <c r="E321" s="28"/>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8"/>
      <c r="AH321" s="8"/>
      <c r="AI321" s="8"/>
      <c r="AJ321" s="8"/>
      <c r="AK321" s="8"/>
      <c r="AL321" s="8"/>
      <c r="AM321" s="8"/>
      <c r="AN321" s="8"/>
      <c r="AO321" s="8"/>
      <c r="AP321" s="8"/>
      <c r="AQ321" s="7"/>
      <c r="AR321" s="7"/>
    </row>
    <row r="322">
      <c r="A322" s="7"/>
      <c r="B322" s="7"/>
      <c r="C322" s="28"/>
      <c r="D322" s="28"/>
      <c r="E322" s="28"/>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8"/>
      <c r="AH322" s="8"/>
      <c r="AI322" s="8"/>
      <c r="AJ322" s="8"/>
      <c r="AK322" s="8"/>
      <c r="AL322" s="8"/>
      <c r="AM322" s="8"/>
      <c r="AN322" s="8"/>
      <c r="AO322" s="8"/>
      <c r="AP322" s="8"/>
      <c r="AQ322" s="7"/>
      <c r="AR322" s="7"/>
    </row>
    <row r="323">
      <c r="A323" s="7"/>
      <c r="B323" s="7"/>
      <c r="C323" s="28"/>
      <c r="D323" s="28"/>
      <c r="E323" s="28"/>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8"/>
      <c r="AH323" s="8"/>
      <c r="AI323" s="8"/>
      <c r="AJ323" s="8"/>
      <c r="AK323" s="8"/>
      <c r="AL323" s="8"/>
      <c r="AM323" s="8"/>
      <c r="AN323" s="8"/>
      <c r="AO323" s="8"/>
      <c r="AP323" s="8"/>
      <c r="AQ323" s="7"/>
      <c r="AR323" s="7"/>
    </row>
    <row r="324">
      <c r="A324" s="7"/>
      <c r="B324" s="7"/>
      <c r="C324" s="28"/>
      <c r="D324" s="28"/>
      <c r="E324" s="28"/>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8"/>
      <c r="AH324" s="8"/>
      <c r="AI324" s="8"/>
      <c r="AJ324" s="8"/>
      <c r="AK324" s="8"/>
      <c r="AL324" s="8"/>
      <c r="AM324" s="8"/>
      <c r="AN324" s="8"/>
      <c r="AO324" s="8"/>
      <c r="AP324" s="8"/>
      <c r="AQ324" s="7"/>
      <c r="AR324" s="7"/>
    </row>
    <row r="325">
      <c r="A325" s="7"/>
      <c r="B325" s="7"/>
      <c r="C325" s="28"/>
      <c r="D325" s="28"/>
      <c r="E325" s="28"/>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8"/>
      <c r="AH325" s="8"/>
      <c r="AI325" s="8"/>
      <c r="AJ325" s="8"/>
      <c r="AK325" s="8"/>
      <c r="AL325" s="8"/>
      <c r="AM325" s="8"/>
      <c r="AN325" s="8"/>
      <c r="AO325" s="8"/>
      <c r="AP325" s="8"/>
      <c r="AQ325" s="7"/>
      <c r="AR325" s="7"/>
    </row>
    <row r="326">
      <c r="A326" s="7"/>
      <c r="B326" s="7"/>
      <c r="C326" s="28"/>
      <c r="D326" s="28"/>
      <c r="E326" s="28"/>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8"/>
      <c r="AH326" s="8"/>
      <c r="AI326" s="8"/>
      <c r="AJ326" s="8"/>
      <c r="AK326" s="8"/>
      <c r="AL326" s="8"/>
      <c r="AM326" s="8"/>
      <c r="AN326" s="8"/>
      <c r="AO326" s="8"/>
      <c r="AP326" s="8"/>
      <c r="AQ326" s="7"/>
      <c r="AR326" s="7"/>
    </row>
    <row r="327">
      <c r="A327" s="7"/>
      <c r="B327" s="7"/>
      <c r="C327" s="28"/>
      <c r="D327" s="28"/>
      <c r="E327" s="28"/>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8"/>
      <c r="AH327" s="8"/>
      <c r="AI327" s="8"/>
      <c r="AJ327" s="8"/>
      <c r="AK327" s="8"/>
      <c r="AL327" s="8"/>
      <c r="AM327" s="8"/>
      <c r="AN327" s="8"/>
      <c r="AO327" s="8"/>
      <c r="AP327" s="8"/>
      <c r="AQ327" s="7"/>
      <c r="AR327" s="7"/>
    </row>
    <row r="328">
      <c r="A328" s="7"/>
      <c r="B328" s="7"/>
      <c r="C328" s="28"/>
      <c r="D328" s="28"/>
      <c r="E328" s="28"/>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8"/>
      <c r="AH328" s="8"/>
      <c r="AI328" s="8"/>
      <c r="AJ328" s="8"/>
      <c r="AK328" s="8"/>
      <c r="AL328" s="8"/>
      <c r="AM328" s="8"/>
      <c r="AN328" s="8"/>
      <c r="AO328" s="8"/>
      <c r="AP328" s="8"/>
      <c r="AQ328" s="7"/>
      <c r="AR328" s="7"/>
    </row>
    <row r="329">
      <c r="A329" s="7"/>
      <c r="B329" s="7"/>
      <c r="C329" s="28"/>
      <c r="D329" s="28"/>
      <c r="E329" s="28"/>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8"/>
      <c r="AH329" s="8"/>
      <c r="AI329" s="8"/>
      <c r="AJ329" s="8"/>
      <c r="AK329" s="8"/>
      <c r="AL329" s="8"/>
      <c r="AM329" s="8"/>
      <c r="AN329" s="8"/>
      <c r="AO329" s="8"/>
      <c r="AP329" s="8"/>
      <c r="AQ329" s="7"/>
      <c r="AR329" s="7"/>
    </row>
    <row r="330">
      <c r="A330" s="7"/>
      <c r="B330" s="7"/>
      <c r="C330" s="28"/>
      <c r="D330" s="28"/>
      <c r="E330" s="28"/>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8"/>
      <c r="AH330" s="8"/>
      <c r="AI330" s="8"/>
      <c r="AJ330" s="8"/>
      <c r="AK330" s="8"/>
      <c r="AL330" s="8"/>
      <c r="AM330" s="8"/>
      <c r="AN330" s="8"/>
      <c r="AO330" s="8"/>
      <c r="AP330" s="8"/>
      <c r="AQ330" s="7"/>
      <c r="AR330" s="7"/>
    </row>
    <row r="331">
      <c r="A331" s="7"/>
      <c r="B331" s="7"/>
      <c r="C331" s="28"/>
      <c r="D331" s="28"/>
      <c r="E331" s="28"/>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8"/>
      <c r="AH331" s="8"/>
      <c r="AI331" s="8"/>
      <c r="AJ331" s="8"/>
      <c r="AK331" s="8"/>
      <c r="AL331" s="8"/>
      <c r="AM331" s="8"/>
      <c r="AN331" s="8"/>
      <c r="AO331" s="8"/>
      <c r="AP331" s="8"/>
      <c r="AQ331" s="7"/>
      <c r="AR331" s="7"/>
    </row>
    <row r="332">
      <c r="A332" s="7"/>
      <c r="B332" s="7"/>
      <c r="C332" s="28"/>
      <c r="D332" s="28"/>
      <c r="E332" s="28"/>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8"/>
      <c r="AH332" s="8"/>
      <c r="AI332" s="8"/>
      <c r="AJ332" s="8"/>
      <c r="AK332" s="8"/>
      <c r="AL332" s="8"/>
      <c r="AM332" s="8"/>
      <c r="AN332" s="8"/>
      <c r="AO332" s="8"/>
      <c r="AP332" s="8"/>
      <c r="AQ332" s="7"/>
      <c r="AR332" s="7"/>
    </row>
    <row r="333">
      <c r="A333" s="7"/>
      <c r="B333" s="7"/>
      <c r="C333" s="28"/>
      <c r="D333" s="28"/>
      <c r="E333" s="28"/>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8"/>
      <c r="AH333" s="8"/>
      <c r="AI333" s="8"/>
      <c r="AJ333" s="8"/>
      <c r="AK333" s="8"/>
      <c r="AL333" s="8"/>
      <c r="AM333" s="8"/>
      <c r="AN333" s="8"/>
      <c r="AO333" s="8"/>
      <c r="AP333" s="8"/>
      <c r="AQ333" s="7"/>
      <c r="AR333" s="7"/>
    </row>
    <row r="334">
      <c r="A334" s="7"/>
      <c r="B334" s="7"/>
      <c r="C334" s="28"/>
      <c r="D334" s="28"/>
      <c r="E334" s="28"/>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8"/>
      <c r="AH334" s="8"/>
      <c r="AI334" s="8"/>
      <c r="AJ334" s="8"/>
      <c r="AK334" s="8"/>
      <c r="AL334" s="8"/>
      <c r="AM334" s="8"/>
      <c r="AN334" s="8"/>
      <c r="AO334" s="8"/>
      <c r="AP334" s="8"/>
      <c r="AQ334" s="7"/>
      <c r="AR334" s="7"/>
    </row>
    <row r="335">
      <c r="A335" s="7"/>
      <c r="B335" s="7"/>
      <c r="C335" s="28"/>
      <c r="D335" s="28"/>
      <c r="E335" s="28"/>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8"/>
      <c r="AH335" s="8"/>
      <c r="AI335" s="8"/>
      <c r="AJ335" s="8"/>
      <c r="AK335" s="8"/>
      <c r="AL335" s="8"/>
      <c r="AM335" s="8"/>
      <c r="AN335" s="8"/>
      <c r="AO335" s="8"/>
      <c r="AP335" s="8"/>
      <c r="AQ335" s="7"/>
      <c r="AR335" s="7"/>
    </row>
    <row r="336">
      <c r="A336" s="7"/>
      <c r="B336" s="7"/>
      <c r="C336" s="28"/>
      <c r="D336" s="28"/>
      <c r="E336" s="28"/>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8"/>
      <c r="AH336" s="8"/>
      <c r="AI336" s="8"/>
      <c r="AJ336" s="8"/>
      <c r="AK336" s="8"/>
      <c r="AL336" s="8"/>
      <c r="AM336" s="8"/>
      <c r="AN336" s="8"/>
      <c r="AO336" s="8"/>
      <c r="AP336" s="8"/>
      <c r="AQ336" s="7"/>
      <c r="AR336" s="7"/>
    </row>
    <row r="337">
      <c r="A337" s="7"/>
      <c r="B337" s="7"/>
      <c r="C337" s="28"/>
      <c r="D337" s="28"/>
      <c r="E337" s="28"/>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8"/>
      <c r="AH337" s="8"/>
      <c r="AI337" s="8"/>
      <c r="AJ337" s="8"/>
      <c r="AK337" s="8"/>
      <c r="AL337" s="8"/>
      <c r="AM337" s="8"/>
      <c r="AN337" s="8"/>
      <c r="AO337" s="8"/>
      <c r="AP337" s="8"/>
      <c r="AQ337" s="7"/>
      <c r="AR337" s="7"/>
    </row>
    <row r="338">
      <c r="A338" s="7"/>
      <c r="B338" s="7"/>
      <c r="C338" s="28"/>
      <c r="D338" s="28"/>
      <c r="E338" s="28"/>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8"/>
      <c r="AH338" s="8"/>
      <c r="AI338" s="8"/>
      <c r="AJ338" s="8"/>
      <c r="AK338" s="8"/>
      <c r="AL338" s="8"/>
      <c r="AM338" s="8"/>
      <c r="AN338" s="8"/>
      <c r="AO338" s="8"/>
      <c r="AP338" s="8"/>
      <c r="AQ338" s="7"/>
      <c r="AR338" s="7"/>
    </row>
    <row r="339">
      <c r="A339" s="7"/>
      <c r="B339" s="7"/>
      <c r="C339" s="28"/>
      <c r="D339" s="28"/>
      <c r="E339" s="28"/>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8"/>
      <c r="AH339" s="8"/>
      <c r="AI339" s="8"/>
      <c r="AJ339" s="8"/>
      <c r="AK339" s="8"/>
      <c r="AL339" s="8"/>
      <c r="AM339" s="8"/>
      <c r="AN339" s="8"/>
      <c r="AO339" s="8"/>
      <c r="AP339" s="8"/>
      <c r="AQ339" s="7"/>
      <c r="AR339" s="7"/>
    </row>
    <row r="340">
      <c r="A340" s="7"/>
      <c r="B340" s="7"/>
      <c r="C340" s="28"/>
      <c r="D340" s="28"/>
      <c r="E340" s="28"/>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8"/>
      <c r="AH340" s="8"/>
      <c r="AI340" s="8"/>
      <c r="AJ340" s="8"/>
      <c r="AK340" s="8"/>
      <c r="AL340" s="8"/>
      <c r="AM340" s="8"/>
      <c r="AN340" s="8"/>
      <c r="AO340" s="8"/>
      <c r="AP340" s="8"/>
      <c r="AQ340" s="7"/>
      <c r="AR340" s="7"/>
    </row>
    <row r="341">
      <c r="A341" s="7"/>
      <c r="B341" s="7"/>
      <c r="C341" s="28"/>
      <c r="D341" s="28"/>
      <c r="E341" s="28"/>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8"/>
      <c r="AH341" s="8"/>
      <c r="AI341" s="8"/>
      <c r="AJ341" s="8"/>
      <c r="AK341" s="8"/>
      <c r="AL341" s="8"/>
      <c r="AM341" s="8"/>
      <c r="AN341" s="8"/>
      <c r="AO341" s="8"/>
      <c r="AP341" s="8"/>
      <c r="AQ341" s="7"/>
      <c r="AR341" s="7"/>
    </row>
    <row r="342">
      <c r="A342" s="7"/>
      <c r="B342" s="7"/>
      <c r="C342" s="28"/>
      <c r="D342" s="28"/>
      <c r="E342" s="28"/>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8"/>
      <c r="AH342" s="8"/>
      <c r="AI342" s="8"/>
      <c r="AJ342" s="8"/>
      <c r="AK342" s="8"/>
      <c r="AL342" s="8"/>
      <c r="AM342" s="8"/>
      <c r="AN342" s="8"/>
      <c r="AO342" s="8"/>
      <c r="AP342" s="8"/>
      <c r="AQ342" s="7"/>
      <c r="AR342" s="7"/>
    </row>
    <row r="343">
      <c r="A343" s="7"/>
      <c r="B343" s="7"/>
      <c r="C343" s="28"/>
      <c r="D343" s="28"/>
      <c r="E343" s="28"/>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8"/>
      <c r="AH343" s="8"/>
      <c r="AI343" s="8"/>
      <c r="AJ343" s="8"/>
      <c r="AK343" s="8"/>
      <c r="AL343" s="8"/>
      <c r="AM343" s="8"/>
      <c r="AN343" s="8"/>
      <c r="AO343" s="8"/>
      <c r="AP343" s="8"/>
      <c r="AQ343" s="7"/>
      <c r="AR343" s="7"/>
    </row>
    <row r="344">
      <c r="A344" s="7"/>
      <c r="B344" s="7"/>
      <c r="C344" s="28"/>
      <c r="D344" s="28"/>
      <c r="E344" s="28"/>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8"/>
      <c r="AH344" s="8"/>
      <c r="AI344" s="8"/>
      <c r="AJ344" s="8"/>
      <c r="AK344" s="8"/>
      <c r="AL344" s="8"/>
      <c r="AM344" s="8"/>
      <c r="AN344" s="8"/>
      <c r="AO344" s="8"/>
      <c r="AP344" s="8"/>
      <c r="AQ344" s="7"/>
      <c r="AR344" s="7"/>
    </row>
    <row r="345">
      <c r="A345" s="7"/>
      <c r="B345" s="7"/>
      <c r="C345" s="28"/>
      <c r="D345" s="28"/>
      <c r="E345" s="28"/>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8"/>
      <c r="AH345" s="8"/>
      <c r="AI345" s="8"/>
      <c r="AJ345" s="8"/>
      <c r="AK345" s="8"/>
      <c r="AL345" s="8"/>
      <c r="AM345" s="8"/>
      <c r="AN345" s="8"/>
      <c r="AO345" s="8"/>
      <c r="AP345" s="8"/>
      <c r="AQ345" s="7"/>
      <c r="AR345" s="7"/>
    </row>
    <row r="346">
      <c r="A346" s="7"/>
      <c r="B346" s="7"/>
      <c r="C346" s="28"/>
      <c r="D346" s="28"/>
      <c r="E346" s="28"/>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8"/>
      <c r="AH346" s="8"/>
      <c r="AI346" s="8"/>
      <c r="AJ346" s="8"/>
      <c r="AK346" s="8"/>
      <c r="AL346" s="8"/>
      <c r="AM346" s="8"/>
      <c r="AN346" s="8"/>
      <c r="AO346" s="8"/>
      <c r="AP346" s="8"/>
      <c r="AQ346" s="7"/>
      <c r="AR346" s="7"/>
    </row>
    <row r="347">
      <c r="A347" s="7"/>
      <c r="B347" s="7"/>
      <c r="C347" s="28"/>
      <c r="D347" s="28"/>
      <c r="E347" s="28"/>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8"/>
      <c r="AH347" s="8"/>
      <c r="AI347" s="8"/>
      <c r="AJ347" s="8"/>
      <c r="AK347" s="8"/>
      <c r="AL347" s="8"/>
      <c r="AM347" s="8"/>
      <c r="AN347" s="8"/>
      <c r="AO347" s="8"/>
      <c r="AP347" s="8"/>
      <c r="AQ347" s="7"/>
      <c r="AR347" s="7"/>
    </row>
    <row r="348">
      <c r="A348" s="7"/>
      <c r="B348" s="7"/>
      <c r="C348" s="28"/>
      <c r="D348" s="28"/>
      <c r="E348" s="28"/>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8"/>
      <c r="AH348" s="8"/>
      <c r="AI348" s="8"/>
      <c r="AJ348" s="8"/>
      <c r="AK348" s="8"/>
      <c r="AL348" s="8"/>
      <c r="AM348" s="8"/>
      <c r="AN348" s="8"/>
      <c r="AO348" s="8"/>
      <c r="AP348" s="8"/>
      <c r="AQ348" s="7"/>
      <c r="AR348" s="7"/>
    </row>
    <row r="349">
      <c r="A349" s="7"/>
      <c r="B349" s="7"/>
      <c r="C349" s="28"/>
      <c r="D349" s="28"/>
      <c r="E349" s="28"/>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8"/>
      <c r="AH349" s="8"/>
      <c r="AI349" s="8"/>
      <c r="AJ349" s="8"/>
      <c r="AK349" s="8"/>
      <c r="AL349" s="8"/>
      <c r="AM349" s="8"/>
      <c r="AN349" s="8"/>
      <c r="AO349" s="8"/>
      <c r="AP349" s="8"/>
      <c r="AQ349" s="7"/>
      <c r="AR349" s="7"/>
    </row>
    <row r="350">
      <c r="A350" s="7"/>
      <c r="B350" s="7"/>
      <c r="C350" s="28"/>
      <c r="D350" s="28"/>
      <c r="E350" s="28"/>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8"/>
      <c r="AH350" s="8"/>
      <c r="AI350" s="8"/>
      <c r="AJ350" s="8"/>
      <c r="AK350" s="8"/>
      <c r="AL350" s="8"/>
      <c r="AM350" s="8"/>
      <c r="AN350" s="8"/>
      <c r="AO350" s="8"/>
      <c r="AP350" s="8"/>
      <c r="AQ350" s="7"/>
      <c r="AR350" s="7"/>
    </row>
    <row r="351">
      <c r="A351" s="7"/>
      <c r="B351" s="7"/>
      <c r="C351" s="28"/>
      <c r="D351" s="28"/>
      <c r="E351" s="28"/>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8"/>
      <c r="AH351" s="8"/>
      <c r="AI351" s="8"/>
      <c r="AJ351" s="8"/>
      <c r="AK351" s="8"/>
      <c r="AL351" s="8"/>
      <c r="AM351" s="8"/>
      <c r="AN351" s="8"/>
      <c r="AO351" s="8"/>
      <c r="AP351" s="8"/>
      <c r="AQ351" s="7"/>
      <c r="AR351" s="7"/>
    </row>
    <row r="352">
      <c r="A352" s="7"/>
      <c r="B352" s="7"/>
      <c r="C352" s="28"/>
      <c r="D352" s="28"/>
      <c r="E352" s="28"/>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8"/>
      <c r="AH352" s="8"/>
      <c r="AI352" s="8"/>
      <c r="AJ352" s="8"/>
      <c r="AK352" s="8"/>
      <c r="AL352" s="8"/>
      <c r="AM352" s="8"/>
      <c r="AN352" s="8"/>
      <c r="AO352" s="8"/>
      <c r="AP352" s="8"/>
      <c r="AQ352" s="7"/>
      <c r="AR352" s="7"/>
    </row>
    <row r="353">
      <c r="A353" s="7"/>
      <c r="B353" s="7"/>
      <c r="C353" s="28"/>
      <c r="D353" s="28"/>
      <c r="E353" s="28"/>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8"/>
      <c r="AH353" s="8"/>
      <c r="AI353" s="8"/>
      <c r="AJ353" s="8"/>
      <c r="AK353" s="8"/>
      <c r="AL353" s="8"/>
      <c r="AM353" s="8"/>
      <c r="AN353" s="8"/>
      <c r="AO353" s="8"/>
      <c r="AP353" s="8"/>
      <c r="AQ353" s="7"/>
      <c r="AR353" s="7"/>
    </row>
    <row r="354">
      <c r="A354" s="7"/>
      <c r="B354" s="7"/>
      <c r="C354" s="28"/>
      <c r="D354" s="28"/>
      <c r="E354" s="28"/>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8"/>
      <c r="AH354" s="8"/>
      <c r="AI354" s="8"/>
      <c r="AJ354" s="8"/>
      <c r="AK354" s="8"/>
      <c r="AL354" s="8"/>
      <c r="AM354" s="8"/>
      <c r="AN354" s="8"/>
      <c r="AO354" s="8"/>
      <c r="AP354" s="8"/>
      <c r="AQ354" s="7"/>
      <c r="AR354" s="7"/>
    </row>
    <row r="355">
      <c r="A355" s="7"/>
      <c r="B355" s="7"/>
      <c r="C355" s="28"/>
      <c r="D355" s="28"/>
      <c r="E355" s="28"/>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8"/>
      <c r="AH355" s="8"/>
      <c r="AI355" s="8"/>
      <c r="AJ355" s="8"/>
      <c r="AK355" s="8"/>
      <c r="AL355" s="8"/>
      <c r="AM355" s="8"/>
      <c r="AN355" s="8"/>
      <c r="AO355" s="8"/>
      <c r="AP355" s="8"/>
      <c r="AQ355" s="7"/>
      <c r="AR355" s="7"/>
    </row>
    <row r="356">
      <c r="A356" s="7"/>
      <c r="B356" s="7"/>
      <c r="C356" s="28"/>
      <c r="D356" s="28"/>
      <c r="E356" s="28"/>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8"/>
      <c r="AH356" s="8"/>
      <c r="AI356" s="8"/>
      <c r="AJ356" s="8"/>
      <c r="AK356" s="8"/>
      <c r="AL356" s="8"/>
      <c r="AM356" s="8"/>
      <c r="AN356" s="8"/>
      <c r="AO356" s="8"/>
      <c r="AP356" s="8"/>
      <c r="AQ356" s="7"/>
      <c r="AR356" s="7"/>
    </row>
    <row r="357">
      <c r="A357" s="7"/>
      <c r="B357" s="7"/>
      <c r="C357" s="28"/>
      <c r="D357" s="28"/>
      <c r="E357" s="28"/>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8"/>
      <c r="AH357" s="8"/>
      <c r="AI357" s="8"/>
      <c r="AJ357" s="8"/>
      <c r="AK357" s="8"/>
      <c r="AL357" s="8"/>
      <c r="AM357" s="8"/>
      <c r="AN357" s="8"/>
      <c r="AO357" s="8"/>
      <c r="AP357" s="8"/>
      <c r="AQ357" s="7"/>
      <c r="AR357" s="7"/>
    </row>
    <row r="358">
      <c r="A358" s="7"/>
      <c r="B358" s="7"/>
      <c r="C358" s="28"/>
      <c r="D358" s="28"/>
      <c r="E358" s="28"/>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8"/>
      <c r="AH358" s="8"/>
      <c r="AI358" s="8"/>
      <c r="AJ358" s="8"/>
      <c r="AK358" s="8"/>
      <c r="AL358" s="8"/>
      <c r="AM358" s="8"/>
      <c r="AN358" s="8"/>
      <c r="AO358" s="8"/>
      <c r="AP358" s="8"/>
      <c r="AQ358" s="7"/>
      <c r="AR358" s="7"/>
    </row>
    <row r="359">
      <c r="A359" s="7"/>
      <c r="B359" s="7"/>
      <c r="C359" s="28"/>
      <c r="D359" s="28"/>
      <c r="E359" s="28"/>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8"/>
      <c r="AH359" s="8"/>
      <c r="AI359" s="8"/>
      <c r="AJ359" s="8"/>
      <c r="AK359" s="8"/>
      <c r="AL359" s="8"/>
      <c r="AM359" s="8"/>
      <c r="AN359" s="8"/>
      <c r="AO359" s="8"/>
      <c r="AP359" s="8"/>
      <c r="AQ359" s="7"/>
      <c r="AR359" s="7"/>
    </row>
    <row r="360">
      <c r="A360" s="7"/>
      <c r="B360" s="7"/>
      <c r="C360" s="28"/>
      <c r="D360" s="28"/>
      <c r="E360" s="28"/>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8"/>
      <c r="AH360" s="8"/>
      <c r="AI360" s="8"/>
      <c r="AJ360" s="8"/>
      <c r="AK360" s="8"/>
      <c r="AL360" s="8"/>
      <c r="AM360" s="8"/>
      <c r="AN360" s="8"/>
      <c r="AO360" s="8"/>
      <c r="AP360" s="8"/>
      <c r="AQ360" s="7"/>
      <c r="AR360" s="7"/>
    </row>
    <row r="361">
      <c r="A361" s="7"/>
      <c r="B361" s="7"/>
      <c r="C361" s="28"/>
      <c r="D361" s="28"/>
      <c r="E361" s="28"/>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8"/>
      <c r="AH361" s="8"/>
      <c r="AI361" s="8"/>
      <c r="AJ361" s="8"/>
      <c r="AK361" s="8"/>
      <c r="AL361" s="8"/>
      <c r="AM361" s="8"/>
      <c r="AN361" s="8"/>
      <c r="AO361" s="8"/>
      <c r="AP361" s="8"/>
      <c r="AQ361" s="7"/>
      <c r="AR361" s="7"/>
    </row>
    <row r="362">
      <c r="A362" s="7"/>
      <c r="B362" s="7"/>
      <c r="C362" s="28"/>
      <c r="D362" s="28"/>
      <c r="E362" s="28"/>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8"/>
      <c r="AH362" s="8"/>
      <c r="AI362" s="8"/>
      <c r="AJ362" s="8"/>
      <c r="AK362" s="8"/>
      <c r="AL362" s="8"/>
      <c r="AM362" s="8"/>
      <c r="AN362" s="8"/>
      <c r="AO362" s="8"/>
      <c r="AP362" s="8"/>
      <c r="AQ362" s="7"/>
      <c r="AR362" s="7"/>
    </row>
    <row r="363">
      <c r="A363" s="7"/>
      <c r="B363" s="7"/>
      <c r="C363" s="28"/>
      <c r="D363" s="28"/>
      <c r="E363" s="28"/>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8"/>
      <c r="AH363" s="8"/>
      <c r="AI363" s="8"/>
      <c r="AJ363" s="8"/>
      <c r="AK363" s="8"/>
      <c r="AL363" s="8"/>
      <c r="AM363" s="8"/>
      <c r="AN363" s="8"/>
      <c r="AO363" s="8"/>
      <c r="AP363" s="8"/>
      <c r="AQ363" s="7"/>
      <c r="AR363" s="7"/>
    </row>
    <row r="364">
      <c r="A364" s="7"/>
      <c r="B364" s="7"/>
      <c r="C364" s="28"/>
      <c r="D364" s="28"/>
      <c r="E364" s="28"/>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8"/>
      <c r="AH364" s="8"/>
      <c r="AI364" s="8"/>
      <c r="AJ364" s="8"/>
      <c r="AK364" s="8"/>
      <c r="AL364" s="8"/>
      <c r="AM364" s="8"/>
      <c r="AN364" s="8"/>
      <c r="AO364" s="8"/>
      <c r="AP364" s="8"/>
      <c r="AQ364" s="7"/>
      <c r="AR364" s="7"/>
    </row>
    <row r="365">
      <c r="A365" s="7"/>
      <c r="B365" s="7"/>
      <c r="C365" s="28"/>
      <c r="D365" s="28"/>
      <c r="E365" s="28"/>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8"/>
      <c r="AH365" s="8"/>
      <c r="AI365" s="8"/>
      <c r="AJ365" s="8"/>
      <c r="AK365" s="8"/>
      <c r="AL365" s="8"/>
      <c r="AM365" s="8"/>
      <c r="AN365" s="8"/>
      <c r="AO365" s="8"/>
      <c r="AP365" s="8"/>
      <c r="AQ365" s="7"/>
      <c r="AR365" s="7"/>
    </row>
    <row r="366">
      <c r="A366" s="7"/>
      <c r="B366" s="7"/>
      <c r="C366" s="28"/>
      <c r="D366" s="28"/>
      <c r="E366" s="28"/>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8"/>
      <c r="AH366" s="8"/>
      <c r="AI366" s="8"/>
      <c r="AJ366" s="8"/>
      <c r="AK366" s="8"/>
      <c r="AL366" s="8"/>
      <c r="AM366" s="8"/>
      <c r="AN366" s="8"/>
      <c r="AO366" s="8"/>
      <c r="AP366" s="8"/>
      <c r="AQ366" s="7"/>
      <c r="AR366" s="7"/>
    </row>
    <row r="367">
      <c r="A367" s="7"/>
      <c r="B367" s="7"/>
      <c r="C367" s="28"/>
      <c r="D367" s="28"/>
      <c r="E367" s="28"/>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8"/>
      <c r="AH367" s="8"/>
      <c r="AI367" s="8"/>
      <c r="AJ367" s="8"/>
      <c r="AK367" s="8"/>
      <c r="AL367" s="8"/>
      <c r="AM367" s="8"/>
      <c r="AN367" s="8"/>
      <c r="AO367" s="8"/>
      <c r="AP367" s="8"/>
      <c r="AQ367" s="7"/>
      <c r="AR367" s="7"/>
    </row>
    <row r="368">
      <c r="A368" s="7"/>
      <c r="B368" s="7"/>
      <c r="C368" s="28"/>
      <c r="D368" s="28"/>
      <c r="E368" s="28"/>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8"/>
      <c r="AH368" s="8"/>
      <c r="AI368" s="8"/>
      <c r="AJ368" s="8"/>
      <c r="AK368" s="8"/>
      <c r="AL368" s="8"/>
      <c r="AM368" s="8"/>
      <c r="AN368" s="8"/>
      <c r="AO368" s="8"/>
      <c r="AP368" s="8"/>
      <c r="AQ368" s="7"/>
      <c r="AR368" s="7"/>
    </row>
    <row r="369">
      <c r="A369" s="7"/>
      <c r="B369" s="7"/>
      <c r="C369" s="28"/>
      <c r="D369" s="28"/>
      <c r="E369" s="28"/>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8"/>
      <c r="AH369" s="8"/>
      <c r="AI369" s="8"/>
      <c r="AJ369" s="8"/>
      <c r="AK369" s="8"/>
      <c r="AL369" s="8"/>
      <c r="AM369" s="8"/>
      <c r="AN369" s="8"/>
      <c r="AO369" s="8"/>
      <c r="AP369" s="8"/>
      <c r="AQ369" s="7"/>
      <c r="AR369" s="7"/>
    </row>
    <row r="370">
      <c r="A370" s="7"/>
      <c r="B370" s="7"/>
      <c r="C370" s="28"/>
      <c r="D370" s="28"/>
      <c r="E370" s="28"/>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8"/>
      <c r="AH370" s="8"/>
      <c r="AI370" s="8"/>
      <c r="AJ370" s="8"/>
      <c r="AK370" s="8"/>
      <c r="AL370" s="8"/>
      <c r="AM370" s="8"/>
      <c r="AN370" s="8"/>
      <c r="AO370" s="8"/>
      <c r="AP370" s="8"/>
      <c r="AQ370" s="7"/>
      <c r="AR370" s="7"/>
    </row>
    <row r="371">
      <c r="A371" s="7"/>
      <c r="B371" s="7"/>
      <c r="C371" s="28"/>
      <c r="D371" s="28"/>
      <c r="E371" s="28"/>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8"/>
      <c r="AH371" s="8"/>
      <c r="AI371" s="8"/>
      <c r="AJ371" s="8"/>
      <c r="AK371" s="8"/>
      <c r="AL371" s="8"/>
      <c r="AM371" s="8"/>
      <c r="AN371" s="8"/>
      <c r="AO371" s="8"/>
      <c r="AP371" s="8"/>
      <c r="AQ371" s="7"/>
      <c r="AR371" s="7"/>
    </row>
    <row r="372">
      <c r="A372" s="7"/>
      <c r="B372" s="7"/>
      <c r="C372" s="28"/>
      <c r="D372" s="28"/>
      <c r="E372" s="28"/>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8"/>
      <c r="AH372" s="8"/>
      <c r="AI372" s="8"/>
      <c r="AJ372" s="8"/>
      <c r="AK372" s="8"/>
      <c r="AL372" s="8"/>
      <c r="AM372" s="8"/>
      <c r="AN372" s="8"/>
      <c r="AO372" s="8"/>
      <c r="AP372" s="8"/>
      <c r="AQ372" s="7"/>
      <c r="AR372" s="7"/>
    </row>
    <row r="373">
      <c r="A373" s="7"/>
      <c r="B373" s="7"/>
      <c r="C373" s="28"/>
      <c r="D373" s="28"/>
      <c r="E373" s="28"/>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8"/>
      <c r="AH373" s="8"/>
      <c r="AI373" s="8"/>
      <c r="AJ373" s="8"/>
      <c r="AK373" s="8"/>
      <c r="AL373" s="8"/>
      <c r="AM373" s="8"/>
      <c r="AN373" s="8"/>
      <c r="AO373" s="8"/>
      <c r="AP373" s="8"/>
      <c r="AQ373" s="7"/>
      <c r="AR373" s="7"/>
    </row>
    <row r="374">
      <c r="A374" s="7"/>
      <c r="B374" s="7"/>
      <c r="C374" s="28"/>
      <c r="D374" s="28"/>
      <c r="E374" s="28"/>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8"/>
      <c r="AH374" s="8"/>
      <c r="AI374" s="8"/>
      <c r="AJ374" s="8"/>
      <c r="AK374" s="8"/>
      <c r="AL374" s="8"/>
      <c r="AM374" s="8"/>
      <c r="AN374" s="8"/>
      <c r="AO374" s="8"/>
      <c r="AP374" s="8"/>
      <c r="AQ374" s="7"/>
      <c r="AR374" s="7"/>
    </row>
    <row r="375">
      <c r="A375" s="7"/>
      <c r="B375" s="7"/>
      <c r="C375" s="28"/>
      <c r="D375" s="28"/>
      <c r="E375" s="28"/>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8"/>
      <c r="AH375" s="8"/>
      <c r="AI375" s="8"/>
      <c r="AJ375" s="8"/>
      <c r="AK375" s="8"/>
      <c r="AL375" s="8"/>
      <c r="AM375" s="8"/>
      <c r="AN375" s="8"/>
      <c r="AO375" s="8"/>
      <c r="AP375" s="8"/>
      <c r="AQ375" s="7"/>
      <c r="AR375" s="7"/>
    </row>
    <row r="376">
      <c r="A376" s="7"/>
      <c r="B376" s="7"/>
      <c r="C376" s="28"/>
      <c r="D376" s="28"/>
      <c r="E376" s="28"/>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8"/>
      <c r="AH376" s="8"/>
      <c r="AI376" s="8"/>
      <c r="AJ376" s="8"/>
      <c r="AK376" s="8"/>
      <c r="AL376" s="8"/>
      <c r="AM376" s="8"/>
      <c r="AN376" s="8"/>
      <c r="AO376" s="8"/>
      <c r="AP376" s="8"/>
      <c r="AQ376" s="7"/>
      <c r="AR376" s="7"/>
    </row>
    <row r="377">
      <c r="A377" s="7"/>
      <c r="B377" s="7"/>
      <c r="C377" s="28"/>
      <c r="D377" s="28"/>
      <c r="E377" s="28"/>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8"/>
      <c r="AH377" s="8"/>
      <c r="AI377" s="8"/>
      <c r="AJ377" s="8"/>
      <c r="AK377" s="8"/>
      <c r="AL377" s="8"/>
      <c r="AM377" s="8"/>
      <c r="AN377" s="8"/>
      <c r="AO377" s="8"/>
      <c r="AP377" s="8"/>
      <c r="AQ377" s="7"/>
      <c r="AR377" s="7"/>
    </row>
    <row r="378">
      <c r="A378" s="7"/>
      <c r="B378" s="7"/>
      <c r="C378" s="28"/>
      <c r="D378" s="28"/>
      <c r="E378" s="28"/>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8"/>
      <c r="AH378" s="8"/>
      <c r="AI378" s="8"/>
      <c r="AJ378" s="8"/>
      <c r="AK378" s="8"/>
      <c r="AL378" s="8"/>
      <c r="AM378" s="8"/>
      <c r="AN378" s="8"/>
      <c r="AO378" s="8"/>
      <c r="AP378" s="8"/>
      <c r="AQ378" s="7"/>
      <c r="AR378" s="7"/>
    </row>
    <row r="379">
      <c r="A379" s="7"/>
      <c r="B379" s="7"/>
      <c r="C379" s="28"/>
      <c r="D379" s="28"/>
      <c r="E379" s="28"/>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8"/>
      <c r="AH379" s="8"/>
      <c r="AI379" s="8"/>
      <c r="AJ379" s="8"/>
      <c r="AK379" s="8"/>
      <c r="AL379" s="8"/>
      <c r="AM379" s="8"/>
      <c r="AN379" s="8"/>
      <c r="AO379" s="8"/>
      <c r="AP379" s="8"/>
      <c r="AQ379" s="7"/>
      <c r="AR379" s="7"/>
    </row>
    <row r="380">
      <c r="A380" s="7"/>
      <c r="B380" s="7"/>
      <c r="C380" s="28"/>
      <c r="D380" s="28"/>
      <c r="E380" s="28"/>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8"/>
      <c r="AH380" s="8"/>
      <c r="AI380" s="8"/>
      <c r="AJ380" s="8"/>
      <c r="AK380" s="8"/>
      <c r="AL380" s="8"/>
      <c r="AM380" s="8"/>
      <c r="AN380" s="8"/>
      <c r="AO380" s="8"/>
      <c r="AP380" s="8"/>
      <c r="AQ380" s="7"/>
      <c r="AR380" s="7"/>
    </row>
    <row r="381">
      <c r="A381" s="7"/>
      <c r="B381" s="7"/>
      <c r="C381" s="28"/>
      <c r="D381" s="28"/>
      <c r="E381" s="28"/>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8"/>
      <c r="AH381" s="8"/>
      <c r="AI381" s="8"/>
      <c r="AJ381" s="8"/>
      <c r="AK381" s="8"/>
      <c r="AL381" s="8"/>
      <c r="AM381" s="8"/>
      <c r="AN381" s="8"/>
      <c r="AO381" s="8"/>
      <c r="AP381" s="8"/>
      <c r="AQ381" s="7"/>
      <c r="AR381" s="7"/>
    </row>
    <row r="382">
      <c r="A382" s="7"/>
      <c r="B382" s="7"/>
      <c r="C382" s="28"/>
      <c r="D382" s="28"/>
      <c r="E382" s="28"/>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8"/>
      <c r="AH382" s="8"/>
      <c r="AI382" s="8"/>
      <c r="AJ382" s="8"/>
      <c r="AK382" s="8"/>
      <c r="AL382" s="8"/>
      <c r="AM382" s="8"/>
      <c r="AN382" s="8"/>
      <c r="AO382" s="8"/>
      <c r="AP382" s="8"/>
      <c r="AQ382" s="7"/>
      <c r="AR382" s="7"/>
    </row>
    <row r="383">
      <c r="A383" s="7"/>
      <c r="B383" s="7"/>
      <c r="C383" s="28"/>
      <c r="D383" s="28"/>
      <c r="E383" s="28"/>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8"/>
      <c r="AH383" s="8"/>
      <c r="AI383" s="8"/>
      <c r="AJ383" s="8"/>
      <c r="AK383" s="8"/>
      <c r="AL383" s="8"/>
      <c r="AM383" s="8"/>
      <c r="AN383" s="8"/>
      <c r="AO383" s="8"/>
      <c r="AP383" s="8"/>
      <c r="AQ383" s="7"/>
      <c r="AR383" s="7"/>
    </row>
    <row r="384">
      <c r="A384" s="7"/>
      <c r="B384" s="7"/>
      <c r="C384" s="28"/>
      <c r="D384" s="28"/>
      <c r="E384" s="28"/>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8"/>
      <c r="AH384" s="8"/>
      <c r="AI384" s="8"/>
      <c r="AJ384" s="8"/>
      <c r="AK384" s="8"/>
      <c r="AL384" s="8"/>
      <c r="AM384" s="8"/>
      <c r="AN384" s="8"/>
      <c r="AO384" s="8"/>
      <c r="AP384" s="8"/>
      <c r="AQ384" s="7"/>
      <c r="AR384" s="7"/>
    </row>
    <row r="385">
      <c r="A385" s="7"/>
      <c r="B385" s="7"/>
      <c r="C385" s="28"/>
      <c r="D385" s="28"/>
      <c r="E385" s="28"/>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8"/>
      <c r="AH385" s="8"/>
      <c r="AI385" s="8"/>
      <c r="AJ385" s="8"/>
      <c r="AK385" s="8"/>
      <c r="AL385" s="8"/>
      <c r="AM385" s="8"/>
      <c r="AN385" s="8"/>
      <c r="AO385" s="8"/>
      <c r="AP385" s="8"/>
      <c r="AQ385" s="7"/>
      <c r="AR385" s="7"/>
    </row>
    <row r="386">
      <c r="A386" s="7"/>
      <c r="B386" s="7"/>
      <c r="C386" s="28"/>
      <c r="D386" s="28"/>
      <c r="E386" s="28"/>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8"/>
      <c r="AH386" s="8"/>
      <c r="AI386" s="8"/>
      <c r="AJ386" s="8"/>
      <c r="AK386" s="8"/>
      <c r="AL386" s="8"/>
      <c r="AM386" s="8"/>
      <c r="AN386" s="8"/>
      <c r="AO386" s="8"/>
      <c r="AP386" s="8"/>
      <c r="AQ386" s="7"/>
      <c r="AR386" s="7"/>
    </row>
    <row r="387">
      <c r="A387" s="7"/>
      <c r="B387" s="7"/>
      <c r="C387" s="28"/>
      <c r="D387" s="28"/>
      <c r="E387" s="28"/>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8"/>
      <c r="AH387" s="8"/>
      <c r="AI387" s="8"/>
      <c r="AJ387" s="8"/>
      <c r="AK387" s="8"/>
      <c r="AL387" s="8"/>
      <c r="AM387" s="8"/>
      <c r="AN387" s="8"/>
      <c r="AO387" s="8"/>
      <c r="AP387" s="8"/>
      <c r="AQ387" s="7"/>
      <c r="AR387" s="7"/>
    </row>
    <row r="388">
      <c r="A388" s="7"/>
      <c r="B388" s="7"/>
      <c r="C388" s="28"/>
      <c r="D388" s="28"/>
      <c r="E388" s="28"/>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8"/>
      <c r="AH388" s="8"/>
      <c r="AI388" s="8"/>
      <c r="AJ388" s="8"/>
      <c r="AK388" s="8"/>
      <c r="AL388" s="8"/>
      <c r="AM388" s="8"/>
      <c r="AN388" s="8"/>
      <c r="AO388" s="8"/>
      <c r="AP388" s="8"/>
      <c r="AQ388" s="7"/>
      <c r="AR388" s="7"/>
    </row>
    <row r="389">
      <c r="A389" s="7"/>
      <c r="B389" s="7"/>
      <c r="C389" s="28"/>
      <c r="D389" s="28"/>
      <c r="E389" s="28"/>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8"/>
      <c r="AH389" s="8"/>
      <c r="AI389" s="8"/>
      <c r="AJ389" s="8"/>
      <c r="AK389" s="8"/>
      <c r="AL389" s="8"/>
      <c r="AM389" s="8"/>
      <c r="AN389" s="8"/>
      <c r="AO389" s="8"/>
      <c r="AP389" s="8"/>
      <c r="AQ389" s="7"/>
      <c r="AR389" s="7"/>
    </row>
    <row r="390">
      <c r="A390" s="7"/>
      <c r="B390" s="7"/>
      <c r="C390" s="28"/>
      <c r="D390" s="28"/>
      <c r="E390" s="28"/>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8"/>
      <c r="AH390" s="8"/>
      <c r="AI390" s="8"/>
      <c r="AJ390" s="8"/>
      <c r="AK390" s="8"/>
      <c r="AL390" s="8"/>
      <c r="AM390" s="8"/>
      <c r="AN390" s="8"/>
      <c r="AO390" s="8"/>
      <c r="AP390" s="8"/>
      <c r="AQ390" s="7"/>
      <c r="AR390" s="7"/>
    </row>
    <row r="391">
      <c r="A391" s="7"/>
      <c r="B391" s="7"/>
      <c r="C391" s="28"/>
      <c r="D391" s="28"/>
      <c r="E391" s="28"/>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8"/>
      <c r="AH391" s="8"/>
      <c r="AI391" s="8"/>
      <c r="AJ391" s="8"/>
      <c r="AK391" s="8"/>
      <c r="AL391" s="8"/>
      <c r="AM391" s="8"/>
      <c r="AN391" s="8"/>
      <c r="AO391" s="8"/>
      <c r="AP391" s="8"/>
      <c r="AQ391" s="7"/>
      <c r="AR391" s="7"/>
    </row>
    <row r="392">
      <c r="A392" s="7"/>
      <c r="B392" s="7"/>
      <c r="C392" s="28"/>
      <c r="D392" s="28"/>
      <c r="E392" s="28"/>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8"/>
      <c r="AH392" s="8"/>
      <c r="AI392" s="8"/>
      <c r="AJ392" s="8"/>
      <c r="AK392" s="8"/>
      <c r="AL392" s="8"/>
      <c r="AM392" s="8"/>
      <c r="AN392" s="8"/>
      <c r="AO392" s="8"/>
      <c r="AP392" s="8"/>
      <c r="AQ392" s="7"/>
      <c r="AR392" s="7"/>
    </row>
    <row r="393">
      <c r="A393" s="7"/>
      <c r="B393" s="7"/>
      <c r="C393" s="28"/>
      <c r="D393" s="28"/>
      <c r="E393" s="28"/>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8"/>
      <c r="AH393" s="8"/>
      <c r="AI393" s="8"/>
      <c r="AJ393" s="8"/>
      <c r="AK393" s="8"/>
      <c r="AL393" s="8"/>
      <c r="AM393" s="8"/>
      <c r="AN393" s="8"/>
      <c r="AO393" s="8"/>
      <c r="AP393" s="8"/>
      <c r="AQ393" s="7"/>
      <c r="AR393" s="7"/>
    </row>
    <row r="394">
      <c r="A394" s="7"/>
      <c r="B394" s="7"/>
      <c r="C394" s="28"/>
      <c r="D394" s="28"/>
      <c r="E394" s="28"/>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8"/>
      <c r="AH394" s="8"/>
      <c r="AI394" s="8"/>
      <c r="AJ394" s="8"/>
      <c r="AK394" s="8"/>
      <c r="AL394" s="8"/>
      <c r="AM394" s="8"/>
      <c r="AN394" s="8"/>
      <c r="AO394" s="8"/>
      <c r="AP394" s="8"/>
      <c r="AQ394" s="7"/>
      <c r="AR394" s="7"/>
    </row>
    <row r="395">
      <c r="A395" s="7"/>
      <c r="B395" s="7"/>
      <c r="C395" s="28"/>
      <c r="D395" s="28"/>
      <c r="E395" s="28"/>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8"/>
      <c r="AH395" s="8"/>
      <c r="AI395" s="8"/>
      <c r="AJ395" s="8"/>
      <c r="AK395" s="8"/>
      <c r="AL395" s="8"/>
      <c r="AM395" s="8"/>
      <c r="AN395" s="8"/>
      <c r="AO395" s="8"/>
      <c r="AP395" s="8"/>
      <c r="AQ395" s="7"/>
      <c r="AR395" s="7"/>
    </row>
    <row r="396">
      <c r="A396" s="7"/>
      <c r="B396" s="7"/>
      <c r="C396" s="28"/>
      <c r="D396" s="28"/>
      <c r="E396" s="28"/>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8"/>
      <c r="AH396" s="8"/>
      <c r="AI396" s="8"/>
      <c r="AJ396" s="8"/>
      <c r="AK396" s="8"/>
      <c r="AL396" s="8"/>
      <c r="AM396" s="8"/>
      <c r="AN396" s="8"/>
      <c r="AO396" s="8"/>
      <c r="AP396" s="8"/>
      <c r="AQ396" s="7"/>
      <c r="AR396" s="7"/>
    </row>
    <row r="397">
      <c r="A397" s="7"/>
      <c r="B397" s="7"/>
      <c r="C397" s="28"/>
      <c r="D397" s="28"/>
      <c r="E397" s="28"/>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8"/>
      <c r="AH397" s="8"/>
      <c r="AI397" s="8"/>
      <c r="AJ397" s="8"/>
      <c r="AK397" s="8"/>
      <c r="AL397" s="8"/>
      <c r="AM397" s="8"/>
      <c r="AN397" s="8"/>
      <c r="AO397" s="8"/>
      <c r="AP397" s="8"/>
      <c r="AQ397" s="7"/>
      <c r="AR397" s="7"/>
    </row>
    <row r="398">
      <c r="A398" s="7"/>
      <c r="B398" s="7"/>
      <c r="C398" s="28"/>
      <c r="D398" s="28"/>
      <c r="E398" s="28"/>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8"/>
      <c r="AH398" s="8"/>
      <c r="AI398" s="8"/>
      <c r="AJ398" s="8"/>
      <c r="AK398" s="8"/>
      <c r="AL398" s="8"/>
      <c r="AM398" s="8"/>
      <c r="AN398" s="8"/>
      <c r="AO398" s="8"/>
      <c r="AP398" s="8"/>
      <c r="AQ398" s="7"/>
      <c r="AR398" s="7"/>
    </row>
    <row r="399">
      <c r="A399" s="7"/>
      <c r="B399" s="7"/>
      <c r="C399" s="28"/>
      <c r="D399" s="28"/>
      <c r="E399" s="28"/>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8"/>
      <c r="AH399" s="8"/>
      <c r="AI399" s="8"/>
      <c r="AJ399" s="8"/>
      <c r="AK399" s="8"/>
      <c r="AL399" s="8"/>
      <c r="AM399" s="8"/>
      <c r="AN399" s="8"/>
      <c r="AO399" s="8"/>
      <c r="AP399" s="8"/>
      <c r="AQ399" s="7"/>
      <c r="AR399" s="7"/>
    </row>
    <row r="400">
      <c r="A400" s="7"/>
      <c r="B400" s="7"/>
      <c r="C400" s="28"/>
      <c r="D400" s="28"/>
      <c r="E400" s="28"/>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8"/>
      <c r="AH400" s="8"/>
      <c r="AI400" s="8"/>
      <c r="AJ400" s="8"/>
      <c r="AK400" s="8"/>
      <c r="AL400" s="8"/>
      <c r="AM400" s="8"/>
      <c r="AN400" s="8"/>
      <c r="AO400" s="8"/>
      <c r="AP400" s="8"/>
      <c r="AQ400" s="7"/>
      <c r="AR400" s="7"/>
    </row>
    <row r="401">
      <c r="A401" s="7"/>
      <c r="B401" s="7"/>
      <c r="C401" s="28"/>
      <c r="D401" s="28"/>
      <c r="E401" s="28"/>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8"/>
      <c r="AH401" s="8"/>
      <c r="AI401" s="8"/>
      <c r="AJ401" s="8"/>
      <c r="AK401" s="8"/>
      <c r="AL401" s="8"/>
      <c r="AM401" s="8"/>
      <c r="AN401" s="8"/>
      <c r="AO401" s="8"/>
      <c r="AP401" s="8"/>
      <c r="AQ401" s="7"/>
      <c r="AR401" s="7"/>
    </row>
    <row r="402">
      <c r="A402" s="7"/>
      <c r="B402" s="7"/>
      <c r="C402" s="28"/>
      <c r="D402" s="28"/>
      <c r="E402" s="28"/>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8"/>
      <c r="AH402" s="8"/>
      <c r="AI402" s="8"/>
      <c r="AJ402" s="8"/>
      <c r="AK402" s="8"/>
      <c r="AL402" s="8"/>
      <c r="AM402" s="8"/>
      <c r="AN402" s="8"/>
      <c r="AO402" s="8"/>
      <c r="AP402" s="8"/>
      <c r="AQ402" s="7"/>
      <c r="AR402" s="7"/>
    </row>
    <row r="403">
      <c r="A403" s="7"/>
      <c r="B403" s="7"/>
      <c r="C403" s="28"/>
      <c r="D403" s="28"/>
      <c r="E403" s="28"/>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8"/>
      <c r="AH403" s="8"/>
      <c r="AI403" s="8"/>
      <c r="AJ403" s="8"/>
      <c r="AK403" s="8"/>
      <c r="AL403" s="8"/>
      <c r="AM403" s="8"/>
      <c r="AN403" s="8"/>
      <c r="AO403" s="8"/>
      <c r="AP403" s="8"/>
      <c r="AQ403" s="7"/>
      <c r="AR403" s="7"/>
    </row>
    <row r="404">
      <c r="A404" s="7"/>
      <c r="B404" s="7"/>
      <c r="C404" s="28"/>
      <c r="D404" s="28"/>
      <c r="E404" s="28"/>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8"/>
      <c r="AH404" s="8"/>
      <c r="AI404" s="8"/>
      <c r="AJ404" s="8"/>
      <c r="AK404" s="8"/>
      <c r="AL404" s="8"/>
      <c r="AM404" s="8"/>
      <c r="AN404" s="8"/>
      <c r="AO404" s="8"/>
      <c r="AP404" s="8"/>
      <c r="AQ404" s="7"/>
      <c r="AR404" s="7"/>
    </row>
    <row r="405">
      <c r="A405" s="7"/>
      <c r="B405" s="7"/>
      <c r="C405" s="28"/>
      <c r="D405" s="28"/>
      <c r="E405" s="28"/>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8"/>
      <c r="AH405" s="8"/>
      <c r="AI405" s="8"/>
      <c r="AJ405" s="8"/>
      <c r="AK405" s="8"/>
      <c r="AL405" s="8"/>
      <c r="AM405" s="8"/>
      <c r="AN405" s="8"/>
      <c r="AO405" s="8"/>
      <c r="AP405" s="8"/>
      <c r="AQ405" s="7"/>
      <c r="AR405" s="7"/>
    </row>
    <row r="406">
      <c r="A406" s="7"/>
      <c r="B406" s="7"/>
      <c r="C406" s="28"/>
      <c r="D406" s="28"/>
      <c r="E406" s="28"/>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8"/>
      <c r="AH406" s="8"/>
      <c r="AI406" s="8"/>
      <c r="AJ406" s="8"/>
      <c r="AK406" s="8"/>
      <c r="AL406" s="8"/>
      <c r="AM406" s="8"/>
      <c r="AN406" s="8"/>
      <c r="AO406" s="8"/>
      <c r="AP406" s="8"/>
      <c r="AQ406" s="7"/>
      <c r="AR406" s="7"/>
    </row>
    <row r="407">
      <c r="A407" s="7"/>
      <c r="B407" s="7"/>
      <c r="C407" s="28"/>
      <c r="D407" s="28"/>
      <c r="E407" s="28"/>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8"/>
      <c r="AH407" s="8"/>
      <c r="AI407" s="8"/>
      <c r="AJ407" s="8"/>
      <c r="AK407" s="8"/>
      <c r="AL407" s="8"/>
      <c r="AM407" s="8"/>
      <c r="AN407" s="8"/>
      <c r="AO407" s="8"/>
      <c r="AP407" s="8"/>
      <c r="AQ407" s="7"/>
      <c r="AR407" s="7"/>
    </row>
    <row r="408">
      <c r="A408" s="7"/>
      <c r="B408" s="7"/>
      <c r="C408" s="28"/>
      <c r="D408" s="28"/>
      <c r="E408" s="28"/>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8"/>
      <c r="AH408" s="8"/>
      <c r="AI408" s="8"/>
      <c r="AJ408" s="8"/>
      <c r="AK408" s="8"/>
      <c r="AL408" s="8"/>
      <c r="AM408" s="8"/>
      <c r="AN408" s="8"/>
      <c r="AO408" s="8"/>
      <c r="AP408" s="8"/>
      <c r="AQ408" s="7"/>
      <c r="AR408" s="7"/>
    </row>
    <row r="409">
      <c r="A409" s="7"/>
      <c r="B409" s="7"/>
      <c r="C409" s="28"/>
      <c r="D409" s="28"/>
      <c r="E409" s="28"/>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8"/>
      <c r="AH409" s="8"/>
      <c r="AI409" s="8"/>
      <c r="AJ409" s="8"/>
      <c r="AK409" s="8"/>
      <c r="AL409" s="8"/>
      <c r="AM409" s="8"/>
      <c r="AN409" s="8"/>
      <c r="AO409" s="8"/>
      <c r="AP409" s="8"/>
      <c r="AQ409" s="7"/>
      <c r="AR409" s="7"/>
    </row>
    <row r="410">
      <c r="A410" s="7"/>
      <c r="B410" s="7"/>
      <c r="C410" s="28"/>
      <c r="D410" s="28"/>
      <c r="E410" s="28"/>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8"/>
      <c r="AH410" s="8"/>
      <c r="AI410" s="8"/>
      <c r="AJ410" s="8"/>
      <c r="AK410" s="8"/>
      <c r="AL410" s="8"/>
      <c r="AM410" s="8"/>
      <c r="AN410" s="8"/>
      <c r="AO410" s="8"/>
      <c r="AP410" s="8"/>
      <c r="AQ410" s="7"/>
      <c r="AR410" s="7"/>
    </row>
    <row r="411">
      <c r="A411" s="7"/>
      <c r="B411" s="7"/>
      <c r="C411" s="28"/>
      <c r="D411" s="28"/>
      <c r="E411" s="28"/>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8"/>
      <c r="AH411" s="8"/>
      <c r="AI411" s="8"/>
      <c r="AJ411" s="8"/>
      <c r="AK411" s="8"/>
      <c r="AL411" s="8"/>
      <c r="AM411" s="8"/>
      <c r="AN411" s="8"/>
      <c r="AO411" s="8"/>
      <c r="AP411" s="8"/>
      <c r="AQ411" s="7"/>
      <c r="AR411" s="7"/>
    </row>
    <row r="412">
      <c r="A412" s="7"/>
      <c r="B412" s="7"/>
      <c r="C412" s="28"/>
      <c r="D412" s="28"/>
      <c r="E412" s="28"/>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8"/>
      <c r="AH412" s="8"/>
      <c r="AI412" s="8"/>
      <c r="AJ412" s="8"/>
      <c r="AK412" s="8"/>
      <c r="AL412" s="8"/>
      <c r="AM412" s="8"/>
      <c r="AN412" s="8"/>
      <c r="AO412" s="8"/>
      <c r="AP412" s="8"/>
      <c r="AQ412" s="7"/>
      <c r="AR412" s="7"/>
    </row>
    <row r="413">
      <c r="A413" s="7"/>
      <c r="B413" s="7"/>
      <c r="C413" s="28"/>
      <c r="D413" s="28"/>
      <c r="E413" s="28"/>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8"/>
      <c r="AH413" s="8"/>
      <c r="AI413" s="8"/>
      <c r="AJ413" s="8"/>
      <c r="AK413" s="8"/>
      <c r="AL413" s="8"/>
      <c r="AM413" s="8"/>
      <c r="AN413" s="8"/>
      <c r="AO413" s="8"/>
      <c r="AP413" s="8"/>
      <c r="AQ413" s="7"/>
      <c r="AR413" s="7"/>
    </row>
    <row r="414">
      <c r="A414" s="7"/>
      <c r="B414" s="7"/>
      <c r="C414" s="28"/>
      <c r="D414" s="28"/>
      <c r="E414" s="28"/>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8"/>
      <c r="AH414" s="8"/>
      <c r="AI414" s="8"/>
      <c r="AJ414" s="8"/>
      <c r="AK414" s="8"/>
      <c r="AL414" s="8"/>
      <c r="AM414" s="8"/>
      <c r="AN414" s="8"/>
      <c r="AO414" s="8"/>
      <c r="AP414" s="8"/>
      <c r="AQ414" s="7"/>
      <c r="AR414" s="7"/>
    </row>
    <row r="415">
      <c r="A415" s="7"/>
      <c r="B415" s="7"/>
      <c r="C415" s="28"/>
      <c r="D415" s="28"/>
      <c r="E415" s="28"/>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8"/>
      <c r="AH415" s="8"/>
      <c r="AI415" s="8"/>
      <c r="AJ415" s="8"/>
      <c r="AK415" s="8"/>
      <c r="AL415" s="8"/>
      <c r="AM415" s="8"/>
      <c r="AN415" s="8"/>
      <c r="AO415" s="8"/>
      <c r="AP415" s="8"/>
      <c r="AQ415" s="7"/>
      <c r="AR415" s="7"/>
    </row>
    <row r="416">
      <c r="A416" s="7"/>
      <c r="B416" s="7"/>
      <c r="C416" s="28"/>
      <c r="D416" s="28"/>
      <c r="E416" s="28"/>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8"/>
      <c r="AH416" s="8"/>
      <c r="AI416" s="8"/>
      <c r="AJ416" s="8"/>
      <c r="AK416" s="8"/>
      <c r="AL416" s="8"/>
      <c r="AM416" s="8"/>
      <c r="AN416" s="8"/>
      <c r="AO416" s="8"/>
      <c r="AP416" s="8"/>
      <c r="AQ416" s="7"/>
      <c r="AR416" s="7"/>
    </row>
    <row r="417">
      <c r="A417" s="7"/>
      <c r="B417" s="7"/>
      <c r="C417" s="28"/>
      <c r="D417" s="28"/>
      <c r="E417" s="28"/>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8"/>
      <c r="AH417" s="8"/>
      <c r="AI417" s="8"/>
      <c r="AJ417" s="8"/>
      <c r="AK417" s="8"/>
      <c r="AL417" s="8"/>
      <c r="AM417" s="8"/>
      <c r="AN417" s="8"/>
      <c r="AO417" s="8"/>
      <c r="AP417" s="8"/>
      <c r="AQ417" s="7"/>
      <c r="AR417" s="7"/>
    </row>
    <row r="418">
      <c r="A418" s="7"/>
      <c r="B418" s="7"/>
      <c r="C418" s="28"/>
      <c r="D418" s="28"/>
      <c r="E418" s="28"/>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8"/>
      <c r="AH418" s="8"/>
      <c r="AI418" s="8"/>
      <c r="AJ418" s="8"/>
      <c r="AK418" s="8"/>
      <c r="AL418" s="8"/>
      <c r="AM418" s="8"/>
      <c r="AN418" s="8"/>
      <c r="AO418" s="8"/>
      <c r="AP418" s="8"/>
      <c r="AQ418" s="7"/>
      <c r="AR418" s="7"/>
    </row>
    <row r="419">
      <c r="A419" s="7"/>
      <c r="B419" s="7"/>
      <c r="C419" s="28"/>
      <c r="D419" s="28"/>
      <c r="E419" s="28"/>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8"/>
      <c r="AH419" s="8"/>
      <c r="AI419" s="8"/>
      <c r="AJ419" s="8"/>
      <c r="AK419" s="8"/>
      <c r="AL419" s="8"/>
      <c r="AM419" s="8"/>
      <c r="AN419" s="8"/>
      <c r="AO419" s="8"/>
      <c r="AP419" s="8"/>
      <c r="AQ419" s="7"/>
      <c r="AR419" s="7"/>
    </row>
    <row r="420">
      <c r="A420" s="7"/>
      <c r="B420" s="7"/>
      <c r="C420" s="28"/>
      <c r="D420" s="28"/>
      <c r="E420" s="28"/>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8"/>
      <c r="AH420" s="8"/>
      <c r="AI420" s="8"/>
      <c r="AJ420" s="8"/>
      <c r="AK420" s="8"/>
      <c r="AL420" s="8"/>
      <c r="AM420" s="8"/>
      <c r="AN420" s="8"/>
      <c r="AO420" s="8"/>
      <c r="AP420" s="8"/>
      <c r="AQ420" s="7"/>
      <c r="AR420" s="7"/>
    </row>
    <row r="421">
      <c r="A421" s="7"/>
      <c r="B421" s="7"/>
      <c r="C421" s="28"/>
      <c r="D421" s="28"/>
      <c r="E421" s="28"/>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8"/>
      <c r="AH421" s="8"/>
      <c r="AI421" s="8"/>
      <c r="AJ421" s="8"/>
      <c r="AK421" s="8"/>
      <c r="AL421" s="8"/>
      <c r="AM421" s="8"/>
      <c r="AN421" s="8"/>
      <c r="AO421" s="8"/>
      <c r="AP421" s="8"/>
      <c r="AQ421" s="7"/>
      <c r="AR421" s="7"/>
    </row>
    <row r="422">
      <c r="A422" s="7"/>
      <c r="B422" s="7"/>
      <c r="C422" s="28"/>
      <c r="D422" s="28"/>
      <c r="E422" s="28"/>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8"/>
      <c r="AH422" s="8"/>
      <c r="AI422" s="8"/>
      <c r="AJ422" s="8"/>
      <c r="AK422" s="8"/>
      <c r="AL422" s="8"/>
      <c r="AM422" s="8"/>
      <c r="AN422" s="8"/>
      <c r="AO422" s="8"/>
      <c r="AP422" s="8"/>
      <c r="AQ422" s="7"/>
      <c r="AR422" s="7"/>
    </row>
    <row r="423">
      <c r="A423" s="7"/>
      <c r="B423" s="7"/>
      <c r="C423" s="28"/>
      <c r="D423" s="28"/>
      <c r="E423" s="28"/>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8"/>
      <c r="AH423" s="8"/>
      <c r="AI423" s="8"/>
      <c r="AJ423" s="8"/>
      <c r="AK423" s="8"/>
      <c r="AL423" s="8"/>
      <c r="AM423" s="8"/>
      <c r="AN423" s="8"/>
      <c r="AO423" s="8"/>
      <c r="AP423" s="8"/>
      <c r="AQ423" s="7"/>
      <c r="AR423" s="7"/>
    </row>
    <row r="424">
      <c r="A424" s="7"/>
      <c r="B424" s="7"/>
      <c r="C424" s="28"/>
      <c r="D424" s="28"/>
      <c r="E424" s="28"/>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8"/>
      <c r="AH424" s="8"/>
      <c r="AI424" s="8"/>
      <c r="AJ424" s="8"/>
      <c r="AK424" s="8"/>
      <c r="AL424" s="8"/>
      <c r="AM424" s="8"/>
      <c r="AN424" s="8"/>
      <c r="AO424" s="8"/>
      <c r="AP424" s="8"/>
      <c r="AQ424" s="7"/>
      <c r="AR424" s="7"/>
    </row>
    <row r="425">
      <c r="A425" s="7"/>
      <c r="B425" s="7"/>
      <c r="C425" s="28"/>
      <c r="D425" s="28"/>
      <c r="E425" s="28"/>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8"/>
      <c r="AH425" s="8"/>
      <c r="AI425" s="8"/>
      <c r="AJ425" s="8"/>
      <c r="AK425" s="8"/>
      <c r="AL425" s="8"/>
      <c r="AM425" s="8"/>
      <c r="AN425" s="8"/>
      <c r="AO425" s="8"/>
      <c r="AP425" s="8"/>
      <c r="AQ425" s="7"/>
      <c r="AR425" s="7"/>
    </row>
    <row r="426">
      <c r="A426" s="7"/>
      <c r="B426" s="7"/>
      <c r="C426" s="28"/>
      <c r="D426" s="28"/>
      <c r="E426" s="28"/>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8"/>
      <c r="AH426" s="8"/>
      <c r="AI426" s="8"/>
      <c r="AJ426" s="8"/>
      <c r="AK426" s="8"/>
      <c r="AL426" s="8"/>
      <c r="AM426" s="8"/>
      <c r="AN426" s="8"/>
      <c r="AO426" s="8"/>
      <c r="AP426" s="8"/>
      <c r="AQ426" s="7"/>
      <c r="AR426" s="7"/>
    </row>
    <row r="427">
      <c r="A427" s="7"/>
      <c r="B427" s="7"/>
      <c r="C427" s="28"/>
      <c r="D427" s="28"/>
      <c r="E427" s="28"/>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8"/>
      <c r="AH427" s="8"/>
      <c r="AI427" s="8"/>
      <c r="AJ427" s="8"/>
      <c r="AK427" s="8"/>
      <c r="AL427" s="8"/>
      <c r="AM427" s="8"/>
      <c r="AN427" s="8"/>
      <c r="AO427" s="8"/>
      <c r="AP427" s="8"/>
      <c r="AQ427" s="7"/>
      <c r="AR427" s="7"/>
    </row>
    <row r="428">
      <c r="A428" s="7"/>
      <c r="B428" s="7"/>
      <c r="C428" s="28"/>
      <c r="D428" s="28"/>
      <c r="E428" s="28"/>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8"/>
      <c r="AH428" s="8"/>
      <c r="AI428" s="8"/>
      <c r="AJ428" s="8"/>
      <c r="AK428" s="8"/>
      <c r="AL428" s="8"/>
      <c r="AM428" s="8"/>
      <c r="AN428" s="8"/>
      <c r="AO428" s="8"/>
      <c r="AP428" s="8"/>
      <c r="AQ428" s="7"/>
      <c r="AR428" s="7"/>
    </row>
    <row r="429">
      <c r="A429" s="7"/>
      <c r="B429" s="7"/>
      <c r="C429" s="28"/>
      <c r="D429" s="28"/>
      <c r="E429" s="28"/>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8"/>
      <c r="AH429" s="8"/>
      <c r="AI429" s="8"/>
      <c r="AJ429" s="8"/>
      <c r="AK429" s="8"/>
      <c r="AL429" s="8"/>
      <c r="AM429" s="8"/>
      <c r="AN429" s="8"/>
      <c r="AO429" s="8"/>
      <c r="AP429" s="8"/>
      <c r="AQ429" s="7"/>
      <c r="AR429" s="7"/>
    </row>
    <row r="430">
      <c r="A430" s="7"/>
      <c r="B430" s="7"/>
      <c r="C430" s="28"/>
      <c r="D430" s="28"/>
      <c r="E430" s="28"/>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8"/>
      <c r="AH430" s="8"/>
      <c r="AI430" s="8"/>
      <c r="AJ430" s="8"/>
      <c r="AK430" s="8"/>
      <c r="AL430" s="8"/>
      <c r="AM430" s="8"/>
      <c r="AN430" s="8"/>
      <c r="AO430" s="8"/>
      <c r="AP430" s="8"/>
      <c r="AQ430" s="7"/>
      <c r="AR430" s="7"/>
    </row>
    <row r="431">
      <c r="A431" s="7"/>
      <c r="B431" s="7"/>
      <c r="C431" s="28"/>
      <c r="D431" s="28"/>
      <c r="E431" s="28"/>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8"/>
      <c r="AH431" s="8"/>
      <c r="AI431" s="8"/>
      <c r="AJ431" s="8"/>
      <c r="AK431" s="8"/>
      <c r="AL431" s="8"/>
      <c r="AM431" s="8"/>
      <c r="AN431" s="8"/>
      <c r="AO431" s="8"/>
      <c r="AP431" s="8"/>
      <c r="AQ431" s="7"/>
      <c r="AR431" s="7"/>
    </row>
    <row r="432">
      <c r="A432" s="7"/>
      <c r="B432" s="7"/>
      <c r="C432" s="28"/>
      <c r="D432" s="28"/>
      <c r="E432" s="28"/>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8"/>
      <c r="AH432" s="8"/>
      <c r="AI432" s="8"/>
      <c r="AJ432" s="8"/>
      <c r="AK432" s="8"/>
      <c r="AL432" s="8"/>
      <c r="AM432" s="8"/>
      <c r="AN432" s="8"/>
      <c r="AO432" s="8"/>
      <c r="AP432" s="8"/>
      <c r="AQ432" s="7"/>
      <c r="AR432" s="7"/>
    </row>
    <row r="433">
      <c r="A433" s="7"/>
      <c r="B433" s="7"/>
      <c r="C433" s="28"/>
      <c r="D433" s="28"/>
      <c r="E433" s="28"/>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8"/>
      <c r="AH433" s="8"/>
      <c r="AI433" s="8"/>
      <c r="AJ433" s="8"/>
      <c r="AK433" s="8"/>
      <c r="AL433" s="8"/>
      <c r="AM433" s="8"/>
      <c r="AN433" s="8"/>
      <c r="AO433" s="8"/>
      <c r="AP433" s="8"/>
      <c r="AQ433" s="7"/>
      <c r="AR433" s="7"/>
    </row>
    <row r="434">
      <c r="A434" s="7"/>
      <c r="B434" s="7"/>
      <c r="C434" s="28"/>
      <c r="D434" s="28"/>
      <c r="E434" s="28"/>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8"/>
      <c r="AH434" s="8"/>
      <c r="AI434" s="8"/>
      <c r="AJ434" s="8"/>
      <c r="AK434" s="8"/>
      <c r="AL434" s="8"/>
      <c r="AM434" s="8"/>
      <c r="AN434" s="8"/>
      <c r="AO434" s="8"/>
      <c r="AP434" s="8"/>
      <c r="AQ434" s="7"/>
      <c r="AR434" s="7"/>
    </row>
    <row r="435">
      <c r="A435" s="7"/>
      <c r="B435" s="7"/>
      <c r="C435" s="28"/>
      <c r="D435" s="28"/>
      <c r="E435" s="28"/>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8"/>
      <c r="AH435" s="8"/>
      <c r="AI435" s="8"/>
      <c r="AJ435" s="8"/>
      <c r="AK435" s="8"/>
      <c r="AL435" s="8"/>
      <c r="AM435" s="8"/>
      <c r="AN435" s="8"/>
      <c r="AO435" s="8"/>
      <c r="AP435" s="8"/>
      <c r="AQ435" s="7"/>
      <c r="AR435" s="7"/>
    </row>
    <row r="436">
      <c r="A436" s="7"/>
      <c r="B436" s="7"/>
      <c r="C436" s="28"/>
      <c r="D436" s="28"/>
      <c r="E436" s="28"/>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8"/>
      <c r="AH436" s="8"/>
      <c r="AI436" s="8"/>
      <c r="AJ436" s="8"/>
      <c r="AK436" s="8"/>
      <c r="AL436" s="8"/>
      <c r="AM436" s="8"/>
      <c r="AN436" s="8"/>
      <c r="AO436" s="8"/>
      <c r="AP436" s="8"/>
      <c r="AQ436" s="7"/>
      <c r="AR436" s="7"/>
    </row>
    <row r="437">
      <c r="A437" s="7"/>
      <c r="B437" s="7"/>
      <c r="C437" s="28"/>
      <c r="D437" s="28"/>
      <c r="E437" s="28"/>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8"/>
      <c r="AH437" s="8"/>
      <c r="AI437" s="8"/>
      <c r="AJ437" s="8"/>
      <c r="AK437" s="8"/>
      <c r="AL437" s="8"/>
      <c r="AM437" s="8"/>
      <c r="AN437" s="8"/>
      <c r="AO437" s="8"/>
      <c r="AP437" s="8"/>
      <c r="AQ437" s="7"/>
      <c r="AR437" s="7"/>
    </row>
    <row r="438">
      <c r="A438" s="7"/>
      <c r="B438" s="7"/>
      <c r="C438" s="28"/>
      <c r="D438" s="28"/>
      <c r="E438" s="28"/>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8"/>
      <c r="AH438" s="8"/>
      <c r="AI438" s="8"/>
      <c r="AJ438" s="8"/>
      <c r="AK438" s="8"/>
      <c r="AL438" s="8"/>
      <c r="AM438" s="8"/>
      <c r="AN438" s="8"/>
      <c r="AO438" s="8"/>
      <c r="AP438" s="8"/>
      <c r="AQ438" s="7"/>
      <c r="AR438" s="7"/>
    </row>
    <row r="439">
      <c r="A439" s="7"/>
      <c r="B439" s="7"/>
      <c r="C439" s="28"/>
      <c r="D439" s="28"/>
      <c r="E439" s="28"/>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8"/>
      <c r="AH439" s="8"/>
      <c r="AI439" s="8"/>
      <c r="AJ439" s="8"/>
      <c r="AK439" s="8"/>
      <c r="AL439" s="8"/>
      <c r="AM439" s="8"/>
      <c r="AN439" s="8"/>
      <c r="AO439" s="8"/>
      <c r="AP439" s="8"/>
      <c r="AQ439" s="7"/>
      <c r="AR439" s="7"/>
    </row>
    <row r="440">
      <c r="A440" s="7"/>
      <c r="B440" s="7"/>
      <c r="C440" s="28"/>
      <c r="D440" s="28"/>
      <c r="E440" s="28"/>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8"/>
      <c r="AH440" s="8"/>
      <c r="AI440" s="8"/>
      <c r="AJ440" s="8"/>
      <c r="AK440" s="8"/>
      <c r="AL440" s="8"/>
      <c r="AM440" s="8"/>
      <c r="AN440" s="8"/>
      <c r="AO440" s="8"/>
      <c r="AP440" s="8"/>
      <c r="AQ440" s="7"/>
      <c r="AR440" s="7"/>
    </row>
    <row r="441">
      <c r="A441" s="7"/>
      <c r="B441" s="7"/>
      <c r="C441" s="28"/>
      <c r="D441" s="28"/>
      <c r="E441" s="28"/>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8"/>
      <c r="AH441" s="8"/>
      <c r="AI441" s="8"/>
      <c r="AJ441" s="8"/>
      <c r="AK441" s="8"/>
      <c r="AL441" s="8"/>
      <c r="AM441" s="8"/>
      <c r="AN441" s="8"/>
      <c r="AO441" s="8"/>
      <c r="AP441" s="8"/>
      <c r="AQ441" s="7"/>
      <c r="AR441" s="7"/>
    </row>
    <row r="442">
      <c r="A442" s="7"/>
      <c r="B442" s="7"/>
      <c r="C442" s="28"/>
      <c r="D442" s="28"/>
      <c r="E442" s="28"/>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8"/>
      <c r="AH442" s="8"/>
      <c r="AI442" s="8"/>
      <c r="AJ442" s="8"/>
      <c r="AK442" s="8"/>
      <c r="AL442" s="8"/>
      <c r="AM442" s="8"/>
      <c r="AN442" s="8"/>
      <c r="AO442" s="8"/>
      <c r="AP442" s="8"/>
      <c r="AQ442" s="7"/>
      <c r="AR442" s="7"/>
    </row>
    <row r="443">
      <c r="A443" s="7"/>
      <c r="B443" s="7"/>
      <c r="C443" s="28"/>
      <c r="D443" s="28"/>
      <c r="E443" s="28"/>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8"/>
      <c r="AH443" s="8"/>
      <c r="AI443" s="8"/>
      <c r="AJ443" s="8"/>
      <c r="AK443" s="8"/>
      <c r="AL443" s="8"/>
      <c r="AM443" s="8"/>
      <c r="AN443" s="8"/>
      <c r="AO443" s="8"/>
      <c r="AP443" s="8"/>
      <c r="AQ443" s="7"/>
      <c r="AR443" s="7"/>
    </row>
    <row r="444">
      <c r="A444" s="7"/>
      <c r="B444" s="7"/>
      <c r="C444" s="28"/>
      <c r="D444" s="28"/>
      <c r="E444" s="28"/>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8"/>
      <c r="AH444" s="8"/>
      <c r="AI444" s="8"/>
      <c r="AJ444" s="8"/>
      <c r="AK444" s="8"/>
      <c r="AL444" s="8"/>
      <c r="AM444" s="8"/>
      <c r="AN444" s="8"/>
      <c r="AO444" s="8"/>
      <c r="AP444" s="8"/>
      <c r="AQ444" s="7"/>
      <c r="AR444" s="7"/>
    </row>
    <row r="445">
      <c r="A445" s="7"/>
      <c r="B445" s="7"/>
      <c r="C445" s="28"/>
      <c r="D445" s="28"/>
      <c r="E445" s="28"/>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8"/>
      <c r="AH445" s="8"/>
      <c r="AI445" s="8"/>
      <c r="AJ445" s="8"/>
      <c r="AK445" s="8"/>
      <c r="AL445" s="8"/>
      <c r="AM445" s="8"/>
      <c r="AN445" s="8"/>
      <c r="AO445" s="8"/>
      <c r="AP445" s="8"/>
      <c r="AQ445" s="7"/>
      <c r="AR445" s="7"/>
    </row>
    <row r="446">
      <c r="A446" s="7"/>
      <c r="B446" s="7"/>
      <c r="C446" s="28"/>
      <c r="D446" s="28"/>
      <c r="E446" s="28"/>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8"/>
      <c r="AH446" s="8"/>
      <c r="AI446" s="8"/>
      <c r="AJ446" s="8"/>
      <c r="AK446" s="8"/>
      <c r="AL446" s="8"/>
      <c r="AM446" s="8"/>
      <c r="AN446" s="8"/>
      <c r="AO446" s="8"/>
      <c r="AP446" s="8"/>
      <c r="AQ446" s="7"/>
      <c r="AR446" s="7"/>
    </row>
    <row r="447">
      <c r="A447" s="7"/>
      <c r="B447" s="7"/>
      <c r="C447" s="28"/>
      <c r="D447" s="28"/>
      <c r="E447" s="28"/>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8"/>
      <c r="AH447" s="8"/>
      <c r="AI447" s="8"/>
      <c r="AJ447" s="8"/>
      <c r="AK447" s="8"/>
      <c r="AL447" s="8"/>
      <c r="AM447" s="8"/>
      <c r="AN447" s="8"/>
      <c r="AO447" s="8"/>
      <c r="AP447" s="8"/>
      <c r="AQ447" s="7"/>
      <c r="AR447" s="7"/>
    </row>
    <row r="448">
      <c r="A448" s="7"/>
      <c r="B448" s="7"/>
      <c r="C448" s="28"/>
      <c r="D448" s="28"/>
      <c r="E448" s="28"/>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8"/>
      <c r="AH448" s="8"/>
      <c r="AI448" s="8"/>
      <c r="AJ448" s="8"/>
      <c r="AK448" s="8"/>
      <c r="AL448" s="8"/>
      <c r="AM448" s="8"/>
      <c r="AN448" s="8"/>
      <c r="AO448" s="8"/>
      <c r="AP448" s="8"/>
      <c r="AQ448" s="7"/>
      <c r="AR448" s="7"/>
    </row>
    <row r="449">
      <c r="A449" s="7"/>
      <c r="B449" s="7"/>
      <c r="C449" s="28"/>
      <c r="D449" s="28"/>
      <c r="E449" s="28"/>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8"/>
      <c r="AH449" s="8"/>
      <c r="AI449" s="8"/>
      <c r="AJ449" s="8"/>
      <c r="AK449" s="8"/>
      <c r="AL449" s="8"/>
      <c r="AM449" s="8"/>
      <c r="AN449" s="8"/>
      <c r="AO449" s="8"/>
      <c r="AP449" s="8"/>
      <c r="AQ449" s="7"/>
      <c r="AR449" s="7"/>
    </row>
    <row r="450">
      <c r="A450" s="7"/>
      <c r="B450" s="7"/>
      <c r="C450" s="28"/>
      <c r="D450" s="28"/>
      <c r="E450" s="28"/>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8"/>
      <c r="AH450" s="8"/>
      <c r="AI450" s="8"/>
      <c r="AJ450" s="8"/>
      <c r="AK450" s="8"/>
      <c r="AL450" s="8"/>
      <c r="AM450" s="8"/>
      <c r="AN450" s="8"/>
      <c r="AO450" s="8"/>
      <c r="AP450" s="8"/>
      <c r="AQ450" s="7"/>
      <c r="AR450" s="7"/>
    </row>
    <row r="451">
      <c r="A451" s="7"/>
      <c r="B451" s="7"/>
      <c r="C451" s="28"/>
      <c r="D451" s="28"/>
      <c r="E451" s="28"/>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8"/>
      <c r="AH451" s="8"/>
      <c r="AI451" s="8"/>
      <c r="AJ451" s="8"/>
      <c r="AK451" s="8"/>
      <c r="AL451" s="8"/>
      <c r="AM451" s="8"/>
      <c r="AN451" s="8"/>
      <c r="AO451" s="8"/>
      <c r="AP451" s="8"/>
      <c r="AQ451" s="7"/>
      <c r="AR451" s="7"/>
    </row>
    <row r="452">
      <c r="A452" s="7"/>
      <c r="B452" s="7"/>
      <c r="C452" s="28"/>
      <c r="D452" s="28"/>
      <c r="E452" s="28"/>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8"/>
      <c r="AH452" s="8"/>
      <c r="AI452" s="8"/>
      <c r="AJ452" s="8"/>
      <c r="AK452" s="8"/>
      <c r="AL452" s="8"/>
      <c r="AM452" s="8"/>
      <c r="AN452" s="8"/>
      <c r="AO452" s="8"/>
      <c r="AP452" s="8"/>
      <c r="AQ452" s="7"/>
      <c r="AR452" s="7"/>
    </row>
    <row r="453">
      <c r="A453" s="7"/>
      <c r="B453" s="7"/>
      <c r="C453" s="28"/>
      <c r="D453" s="28"/>
      <c r="E453" s="28"/>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8"/>
      <c r="AH453" s="8"/>
      <c r="AI453" s="8"/>
      <c r="AJ453" s="8"/>
      <c r="AK453" s="8"/>
      <c r="AL453" s="8"/>
      <c r="AM453" s="8"/>
      <c r="AN453" s="8"/>
      <c r="AO453" s="8"/>
      <c r="AP453" s="8"/>
      <c r="AQ453" s="7"/>
      <c r="AR453" s="7"/>
    </row>
    <row r="454">
      <c r="A454" s="7"/>
      <c r="B454" s="7"/>
      <c r="C454" s="28"/>
      <c r="D454" s="28"/>
      <c r="E454" s="28"/>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8"/>
      <c r="AH454" s="8"/>
      <c r="AI454" s="8"/>
      <c r="AJ454" s="8"/>
      <c r="AK454" s="8"/>
      <c r="AL454" s="8"/>
      <c r="AM454" s="8"/>
      <c r="AN454" s="8"/>
      <c r="AO454" s="8"/>
      <c r="AP454" s="8"/>
      <c r="AQ454" s="7"/>
      <c r="AR454" s="7"/>
    </row>
    <row r="455">
      <c r="A455" s="7"/>
      <c r="B455" s="7"/>
      <c r="C455" s="28"/>
      <c r="D455" s="28"/>
      <c r="E455" s="28"/>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8"/>
      <c r="AH455" s="8"/>
      <c r="AI455" s="8"/>
      <c r="AJ455" s="8"/>
      <c r="AK455" s="8"/>
      <c r="AL455" s="8"/>
      <c r="AM455" s="8"/>
      <c r="AN455" s="8"/>
      <c r="AO455" s="8"/>
      <c r="AP455" s="8"/>
      <c r="AQ455" s="7"/>
      <c r="AR455" s="7"/>
    </row>
    <row r="456">
      <c r="A456" s="7"/>
      <c r="B456" s="7"/>
      <c r="C456" s="28"/>
      <c r="D456" s="28"/>
      <c r="E456" s="28"/>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8"/>
      <c r="AH456" s="8"/>
      <c r="AI456" s="8"/>
      <c r="AJ456" s="8"/>
      <c r="AK456" s="8"/>
      <c r="AL456" s="8"/>
      <c r="AM456" s="8"/>
      <c r="AN456" s="8"/>
      <c r="AO456" s="8"/>
      <c r="AP456" s="8"/>
      <c r="AQ456" s="7"/>
      <c r="AR456" s="7"/>
    </row>
    <row r="457">
      <c r="A457" s="7"/>
      <c r="B457" s="7"/>
      <c r="C457" s="28"/>
      <c r="D457" s="28"/>
      <c r="E457" s="28"/>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8"/>
      <c r="AH457" s="8"/>
      <c r="AI457" s="8"/>
      <c r="AJ457" s="8"/>
      <c r="AK457" s="8"/>
      <c r="AL457" s="8"/>
      <c r="AM457" s="8"/>
      <c r="AN457" s="8"/>
      <c r="AO457" s="8"/>
      <c r="AP457" s="8"/>
      <c r="AQ457" s="7"/>
      <c r="AR457" s="7"/>
    </row>
    <row r="458">
      <c r="A458" s="7"/>
      <c r="B458" s="7"/>
      <c r="C458" s="28"/>
      <c r="D458" s="28"/>
      <c r="E458" s="28"/>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8"/>
      <c r="AH458" s="8"/>
      <c r="AI458" s="8"/>
      <c r="AJ458" s="8"/>
      <c r="AK458" s="8"/>
      <c r="AL458" s="8"/>
      <c r="AM458" s="8"/>
      <c r="AN458" s="8"/>
      <c r="AO458" s="8"/>
      <c r="AP458" s="8"/>
      <c r="AQ458" s="7"/>
      <c r="AR458" s="7"/>
    </row>
    <row r="459">
      <c r="A459" s="7"/>
      <c r="B459" s="7"/>
      <c r="C459" s="28"/>
      <c r="D459" s="28"/>
      <c r="E459" s="28"/>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8"/>
      <c r="AH459" s="8"/>
      <c r="AI459" s="8"/>
      <c r="AJ459" s="8"/>
      <c r="AK459" s="8"/>
      <c r="AL459" s="8"/>
      <c r="AM459" s="8"/>
      <c r="AN459" s="8"/>
      <c r="AO459" s="8"/>
      <c r="AP459" s="8"/>
      <c r="AQ459" s="7"/>
      <c r="AR459" s="7"/>
    </row>
    <row r="460">
      <c r="A460" s="7"/>
      <c r="B460" s="7"/>
      <c r="C460" s="28"/>
      <c r="D460" s="28"/>
      <c r="E460" s="28"/>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8"/>
      <c r="AH460" s="8"/>
      <c r="AI460" s="8"/>
      <c r="AJ460" s="8"/>
      <c r="AK460" s="8"/>
      <c r="AL460" s="8"/>
      <c r="AM460" s="8"/>
      <c r="AN460" s="8"/>
      <c r="AO460" s="8"/>
      <c r="AP460" s="8"/>
      <c r="AQ460" s="7"/>
      <c r="AR460" s="7"/>
    </row>
    <row r="461">
      <c r="A461" s="7"/>
      <c r="B461" s="7"/>
      <c r="C461" s="28"/>
      <c r="D461" s="28"/>
      <c r="E461" s="28"/>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8"/>
      <c r="AH461" s="8"/>
      <c r="AI461" s="8"/>
      <c r="AJ461" s="8"/>
      <c r="AK461" s="8"/>
      <c r="AL461" s="8"/>
      <c r="AM461" s="8"/>
      <c r="AN461" s="8"/>
      <c r="AO461" s="8"/>
      <c r="AP461" s="8"/>
      <c r="AQ461" s="7"/>
      <c r="AR461" s="7"/>
    </row>
    <row r="462">
      <c r="A462" s="7"/>
      <c r="B462" s="7"/>
      <c r="C462" s="28"/>
      <c r="D462" s="28"/>
      <c r="E462" s="28"/>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8"/>
      <c r="AH462" s="8"/>
      <c r="AI462" s="8"/>
      <c r="AJ462" s="8"/>
      <c r="AK462" s="8"/>
      <c r="AL462" s="8"/>
      <c r="AM462" s="8"/>
      <c r="AN462" s="8"/>
      <c r="AO462" s="8"/>
      <c r="AP462" s="8"/>
      <c r="AQ462" s="7"/>
      <c r="AR462" s="7"/>
    </row>
    <row r="463">
      <c r="A463" s="7"/>
      <c r="B463" s="7"/>
      <c r="C463" s="28"/>
      <c r="D463" s="28"/>
      <c r="E463" s="28"/>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8"/>
      <c r="AH463" s="8"/>
      <c r="AI463" s="8"/>
      <c r="AJ463" s="8"/>
      <c r="AK463" s="8"/>
      <c r="AL463" s="8"/>
      <c r="AM463" s="8"/>
      <c r="AN463" s="8"/>
      <c r="AO463" s="8"/>
      <c r="AP463" s="8"/>
      <c r="AQ463" s="7"/>
      <c r="AR463" s="7"/>
    </row>
    <row r="464">
      <c r="A464" s="7"/>
      <c r="B464" s="7"/>
      <c r="C464" s="28"/>
      <c r="D464" s="28"/>
      <c r="E464" s="28"/>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8"/>
      <c r="AH464" s="8"/>
      <c r="AI464" s="8"/>
      <c r="AJ464" s="8"/>
      <c r="AK464" s="8"/>
      <c r="AL464" s="8"/>
      <c r="AM464" s="8"/>
      <c r="AN464" s="8"/>
      <c r="AO464" s="8"/>
      <c r="AP464" s="8"/>
      <c r="AQ464" s="7"/>
      <c r="AR464" s="7"/>
    </row>
    <row r="465">
      <c r="A465" s="7"/>
      <c r="B465" s="7"/>
      <c r="C465" s="28"/>
      <c r="D465" s="28"/>
      <c r="E465" s="28"/>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8"/>
      <c r="AH465" s="8"/>
      <c r="AI465" s="8"/>
      <c r="AJ465" s="8"/>
      <c r="AK465" s="8"/>
      <c r="AL465" s="8"/>
      <c r="AM465" s="8"/>
      <c r="AN465" s="8"/>
      <c r="AO465" s="8"/>
      <c r="AP465" s="8"/>
      <c r="AQ465" s="7"/>
      <c r="AR465" s="7"/>
    </row>
    <row r="466">
      <c r="A466" s="7"/>
      <c r="B466" s="7"/>
      <c r="C466" s="28"/>
      <c r="D466" s="28"/>
      <c r="E466" s="28"/>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8"/>
      <c r="AH466" s="8"/>
      <c r="AI466" s="8"/>
      <c r="AJ466" s="8"/>
      <c r="AK466" s="8"/>
      <c r="AL466" s="8"/>
      <c r="AM466" s="8"/>
      <c r="AN466" s="8"/>
      <c r="AO466" s="8"/>
      <c r="AP466" s="8"/>
      <c r="AQ466" s="7"/>
      <c r="AR466" s="7"/>
    </row>
    <row r="467">
      <c r="A467" s="7"/>
      <c r="B467" s="7"/>
      <c r="C467" s="28"/>
      <c r="D467" s="28"/>
      <c r="E467" s="28"/>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8"/>
      <c r="AH467" s="8"/>
      <c r="AI467" s="8"/>
      <c r="AJ467" s="8"/>
      <c r="AK467" s="8"/>
      <c r="AL467" s="8"/>
      <c r="AM467" s="8"/>
      <c r="AN467" s="8"/>
      <c r="AO467" s="8"/>
      <c r="AP467" s="8"/>
      <c r="AQ467" s="7"/>
      <c r="AR467" s="7"/>
    </row>
    <row r="468">
      <c r="A468" s="7"/>
      <c r="B468" s="7"/>
      <c r="C468" s="28"/>
      <c r="D468" s="28"/>
      <c r="E468" s="28"/>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8"/>
      <c r="AH468" s="8"/>
      <c r="AI468" s="8"/>
      <c r="AJ468" s="8"/>
      <c r="AK468" s="8"/>
      <c r="AL468" s="8"/>
      <c r="AM468" s="8"/>
      <c r="AN468" s="8"/>
      <c r="AO468" s="8"/>
      <c r="AP468" s="8"/>
      <c r="AQ468" s="7"/>
      <c r="AR468" s="7"/>
    </row>
    <row r="469">
      <c r="A469" s="7"/>
      <c r="B469" s="7"/>
      <c r="C469" s="28"/>
      <c r="D469" s="28"/>
      <c r="E469" s="28"/>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8"/>
      <c r="AH469" s="8"/>
      <c r="AI469" s="8"/>
      <c r="AJ469" s="8"/>
      <c r="AK469" s="8"/>
      <c r="AL469" s="8"/>
      <c r="AM469" s="8"/>
      <c r="AN469" s="8"/>
      <c r="AO469" s="8"/>
      <c r="AP469" s="8"/>
      <c r="AQ469" s="7"/>
      <c r="AR469" s="7"/>
    </row>
    <row r="470">
      <c r="A470" s="7"/>
      <c r="B470" s="7"/>
      <c r="C470" s="28"/>
      <c r="D470" s="28"/>
      <c r="E470" s="28"/>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8"/>
      <c r="AH470" s="8"/>
      <c r="AI470" s="8"/>
      <c r="AJ470" s="8"/>
      <c r="AK470" s="8"/>
      <c r="AL470" s="8"/>
      <c r="AM470" s="8"/>
      <c r="AN470" s="8"/>
      <c r="AO470" s="8"/>
      <c r="AP470" s="8"/>
      <c r="AQ470" s="7"/>
      <c r="AR470" s="7"/>
    </row>
    <row r="471">
      <c r="A471" s="7"/>
      <c r="B471" s="7"/>
      <c r="C471" s="28"/>
      <c r="D471" s="28"/>
      <c r="E471" s="28"/>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8"/>
      <c r="AH471" s="8"/>
      <c r="AI471" s="8"/>
      <c r="AJ471" s="8"/>
      <c r="AK471" s="8"/>
      <c r="AL471" s="8"/>
      <c r="AM471" s="8"/>
      <c r="AN471" s="8"/>
      <c r="AO471" s="8"/>
      <c r="AP471" s="8"/>
      <c r="AQ471" s="7"/>
      <c r="AR471" s="7"/>
    </row>
    <row r="472">
      <c r="A472" s="7"/>
      <c r="B472" s="7"/>
      <c r="C472" s="28"/>
      <c r="D472" s="28"/>
      <c r="E472" s="28"/>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8"/>
      <c r="AH472" s="8"/>
      <c r="AI472" s="8"/>
      <c r="AJ472" s="8"/>
      <c r="AK472" s="8"/>
      <c r="AL472" s="8"/>
      <c r="AM472" s="8"/>
      <c r="AN472" s="8"/>
      <c r="AO472" s="8"/>
      <c r="AP472" s="8"/>
      <c r="AQ472" s="7"/>
      <c r="AR472" s="7"/>
    </row>
    <row r="473">
      <c r="A473" s="7"/>
      <c r="B473" s="7"/>
      <c r="C473" s="28"/>
      <c r="D473" s="28"/>
      <c r="E473" s="28"/>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8"/>
      <c r="AH473" s="8"/>
      <c r="AI473" s="8"/>
      <c r="AJ473" s="8"/>
      <c r="AK473" s="8"/>
      <c r="AL473" s="8"/>
      <c r="AM473" s="8"/>
      <c r="AN473" s="8"/>
      <c r="AO473" s="8"/>
      <c r="AP473" s="8"/>
      <c r="AQ473" s="7"/>
      <c r="AR473" s="7"/>
    </row>
    <row r="474">
      <c r="A474" s="7"/>
      <c r="B474" s="7"/>
      <c r="C474" s="28"/>
      <c r="D474" s="28"/>
      <c r="E474" s="28"/>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8"/>
      <c r="AH474" s="8"/>
      <c r="AI474" s="8"/>
      <c r="AJ474" s="8"/>
      <c r="AK474" s="8"/>
      <c r="AL474" s="8"/>
      <c r="AM474" s="8"/>
      <c r="AN474" s="8"/>
      <c r="AO474" s="8"/>
      <c r="AP474" s="8"/>
      <c r="AQ474" s="7"/>
      <c r="AR474" s="7"/>
    </row>
    <row r="475">
      <c r="A475" s="7"/>
      <c r="B475" s="7"/>
      <c r="C475" s="28"/>
      <c r="D475" s="28"/>
      <c r="E475" s="28"/>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8"/>
      <c r="AH475" s="8"/>
      <c r="AI475" s="8"/>
      <c r="AJ475" s="8"/>
      <c r="AK475" s="8"/>
      <c r="AL475" s="8"/>
      <c r="AM475" s="8"/>
      <c r="AN475" s="8"/>
      <c r="AO475" s="8"/>
      <c r="AP475" s="8"/>
      <c r="AQ475" s="7"/>
      <c r="AR475" s="7"/>
    </row>
    <row r="476">
      <c r="A476" s="7"/>
      <c r="B476" s="7"/>
      <c r="C476" s="28"/>
      <c r="D476" s="28"/>
      <c r="E476" s="28"/>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8"/>
      <c r="AH476" s="8"/>
      <c r="AI476" s="8"/>
      <c r="AJ476" s="8"/>
      <c r="AK476" s="8"/>
      <c r="AL476" s="8"/>
      <c r="AM476" s="8"/>
      <c r="AN476" s="8"/>
      <c r="AO476" s="8"/>
      <c r="AP476" s="8"/>
      <c r="AQ476" s="7"/>
      <c r="AR476" s="7"/>
    </row>
    <row r="477">
      <c r="A477" s="7"/>
      <c r="B477" s="7"/>
      <c r="C477" s="28"/>
      <c r="D477" s="28"/>
      <c r="E477" s="28"/>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8"/>
      <c r="AH477" s="8"/>
      <c r="AI477" s="8"/>
      <c r="AJ477" s="8"/>
      <c r="AK477" s="8"/>
      <c r="AL477" s="8"/>
      <c r="AM477" s="8"/>
      <c r="AN477" s="8"/>
      <c r="AO477" s="8"/>
      <c r="AP477" s="8"/>
      <c r="AQ477" s="7"/>
      <c r="AR477" s="7"/>
    </row>
    <row r="478">
      <c r="A478" s="7"/>
      <c r="B478" s="7"/>
      <c r="C478" s="28"/>
      <c r="D478" s="28"/>
      <c r="E478" s="28"/>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8"/>
      <c r="AH478" s="8"/>
      <c r="AI478" s="8"/>
      <c r="AJ478" s="8"/>
      <c r="AK478" s="8"/>
      <c r="AL478" s="8"/>
      <c r="AM478" s="8"/>
      <c r="AN478" s="8"/>
      <c r="AO478" s="8"/>
      <c r="AP478" s="8"/>
      <c r="AQ478" s="7"/>
      <c r="AR478" s="7"/>
    </row>
    <row r="479">
      <c r="A479" s="7"/>
      <c r="B479" s="7"/>
      <c r="C479" s="28"/>
      <c r="D479" s="28"/>
      <c r="E479" s="28"/>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8"/>
      <c r="AH479" s="8"/>
      <c r="AI479" s="8"/>
      <c r="AJ479" s="8"/>
      <c r="AK479" s="8"/>
      <c r="AL479" s="8"/>
      <c r="AM479" s="8"/>
      <c r="AN479" s="8"/>
      <c r="AO479" s="8"/>
      <c r="AP479" s="8"/>
      <c r="AQ479" s="7"/>
      <c r="AR479" s="7"/>
    </row>
    <row r="480">
      <c r="A480" s="7"/>
      <c r="B480" s="7"/>
      <c r="C480" s="28"/>
      <c r="D480" s="28"/>
      <c r="E480" s="28"/>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8"/>
      <c r="AH480" s="8"/>
      <c r="AI480" s="8"/>
      <c r="AJ480" s="8"/>
      <c r="AK480" s="8"/>
      <c r="AL480" s="8"/>
      <c r="AM480" s="8"/>
      <c r="AN480" s="8"/>
      <c r="AO480" s="8"/>
      <c r="AP480" s="8"/>
      <c r="AQ480" s="7"/>
      <c r="AR480" s="7"/>
    </row>
    <row r="481">
      <c r="A481" s="7"/>
      <c r="B481" s="7"/>
      <c r="C481" s="28"/>
      <c r="D481" s="28"/>
      <c r="E481" s="28"/>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8"/>
      <c r="AH481" s="8"/>
      <c r="AI481" s="8"/>
      <c r="AJ481" s="8"/>
      <c r="AK481" s="8"/>
      <c r="AL481" s="8"/>
      <c r="AM481" s="8"/>
      <c r="AN481" s="8"/>
      <c r="AO481" s="8"/>
      <c r="AP481" s="8"/>
      <c r="AQ481" s="7"/>
      <c r="AR481" s="7"/>
    </row>
    <row r="482">
      <c r="A482" s="7"/>
      <c r="B482" s="7"/>
      <c r="C482" s="28"/>
      <c r="D482" s="28"/>
      <c r="E482" s="28"/>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8"/>
      <c r="AH482" s="8"/>
      <c r="AI482" s="8"/>
      <c r="AJ482" s="8"/>
      <c r="AK482" s="8"/>
      <c r="AL482" s="8"/>
      <c r="AM482" s="8"/>
      <c r="AN482" s="8"/>
      <c r="AO482" s="8"/>
      <c r="AP482" s="8"/>
      <c r="AQ482" s="7"/>
      <c r="AR482" s="7"/>
    </row>
    <row r="483">
      <c r="A483" s="7"/>
      <c r="B483" s="7"/>
      <c r="C483" s="28"/>
      <c r="D483" s="28"/>
      <c r="E483" s="28"/>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8"/>
      <c r="AH483" s="8"/>
      <c r="AI483" s="8"/>
      <c r="AJ483" s="8"/>
      <c r="AK483" s="8"/>
      <c r="AL483" s="8"/>
      <c r="AM483" s="8"/>
      <c r="AN483" s="8"/>
      <c r="AO483" s="8"/>
      <c r="AP483" s="8"/>
      <c r="AQ483" s="7"/>
      <c r="AR483" s="7"/>
    </row>
    <row r="484">
      <c r="A484" s="7"/>
      <c r="B484" s="7"/>
      <c r="C484" s="28"/>
      <c r="D484" s="28"/>
      <c r="E484" s="28"/>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8"/>
      <c r="AH484" s="8"/>
      <c r="AI484" s="8"/>
      <c r="AJ484" s="8"/>
      <c r="AK484" s="8"/>
      <c r="AL484" s="8"/>
      <c r="AM484" s="8"/>
      <c r="AN484" s="8"/>
      <c r="AO484" s="8"/>
      <c r="AP484" s="8"/>
      <c r="AQ484" s="7"/>
      <c r="AR484" s="7"/>
    </row>
    <row r="485">
      <c r="A485" s="7"/>
      <c r="B485" s="7"/>
      <c r="C485" s="28"/>
      <c r="D485" s="28"/>
      <c r="E485" s="28"/>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8"/>
      <c r="AH485" s="8"/>
      <c r="AI485" s="8"/>
      <c r="AJ485" s="8"/>
      <c r="AK485" s="8"/>
      <c r="AL485" s="8"/>
      <c r="AM485" s="8"/>
      <c r="AN485" s="8"/>
      <c r="AO485" s="8"/>
      <c r="AP485" s="8"/>
      <c r="AQ485" s="7"/>
      <c r="AR485" s="7"/>
    </row>
    <row r="486">
      <c r="A486" s="7"/>
      <c r="B486" s="7"/>
      <c r="C486" s="28"/>
      <c r="D486" s="28"/>
      <c r="E486" s="28"/>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8"/>
      <c r="AH486" s="8"/>
      <c r="AI486" s="8"/>
      <c r="AJ486" s="8"/>
      <c r="AK486" s="8"/>
      <c r="AL486" s="8"/>
      <c r="AM486" s="8"/>
      <c r="AN486" s="8"/>
      <c r="AO486" s="8"/>
      <c r="AP486" s="8"/>
      <c r="AQ486" s="7"/>
      <c r="AR486" s="7"/>
    </row>
    <row r="487">
      <c r="A487" s="7"/>
      <c r="B487" s="7"/>
      <c r="C487" s="28"/>
      <c r="D487" s="28"/>
      <c r="E487" s="28"/>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8"/>
      <c r="AH487" s="8"/>
      <c r="AI487" s="8"/>
      <c r="AJ487" s="8"/>
      <c r="AK487" s="8"/>
      <c r="AL487" s="8"/>
      <c r="AM487" s="8"/>
      <c r="AN487" s="8"/>
      <c r="AO487" s="8"/>
      <c r="AP487" s="8"/>
      <c r="AQ487" s="7"/>
      <c r="AR487" s="7"/>
    </row>
    <row r="488">
      <c r="A488" s="7"/>
      <c r="B488" s="7"/>
      <c r="C488" s="28"/>
      <c r="D488" s="28"/>
      <c r="E488" s="28"/>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8"/>
      <c r="AH488" s="8"/>
      <c r="AI488" s="8"/>
      <c r="AJ488" s="8"/>
      <c r="AK488" s="8"/>
      <c r="AL488" s="8"/>
      <c r="AM488" s="8"/>
      <c r="AN488" s="8"/>
      <c r="AO488" s="8"/>
      <c r="AP488" s="8"/>
      <c r="AQ488" s="7"/>
      <c r="AR488" s="7"/>
    </row>
    <row r="489">
      <c r="A489" s="7"/>
      <c r="B489" s="7"/>
      <c r="C489" s="28"/>
      <c r="D489" s="28"/>
      <c r="E489" s="28"/>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8"/>
      <c r="AH489" s="8"/>
      <c r="AI489" s="8"/>
      <c r="AJ489" s="8"/>
      <c r="AK489" s="8"/>
      <c r="AL489" s="8"/>
      <c r="AM489" s="8"/>
      <c r="AN489" s="8"/>
      <c r="AO489" s="8"/>
      <c r="AP489" s="8"/>
      <c r="AQ489" s="7"/>
      <c r="AR489" s="7"/>
    </row>
    <row r="490">
      <c r="A490" s="7"/>
      <c r="B490" s="7"/>
      <c r="C490" s="28"/>
      <c r="D490" s="28"/>
      <c r="E490" s="28"/>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8"/>
      <c r="AH490" s="8"/>
      <c r="AI490" s="8"/>
      <c r="AJ490" s="8"/>
      <c r="AK490" s="8"/>
      <c r="AL490" s="8"/>
      <c r="AM490" s="8"/>
      <c r="AN490" s="8"/>
      <c r="AO490" s="8"/>
      <c r="AP490" s="8"/>
      <c r="AQ490" s="7"/>
      <c r="AR490" s="7"/>
    </row>
    <row r="491">
      <c r="A491" s="7"/>
      <c r="B491" s="7"/>
      <c r="C491" s="28"/>
      <c r="D491" s="28"/>
      <c r="E491" s="28"/>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8"/>
      <c r="AH491" s="8"/>
      <c r="AI491" s="8"/>
      <c r="AJ491" s="8"/>
      <c r="AK491" s="8"/>
      <c r="AL491" s="8"/>
      <c r="AM491" s="8"/>
      <c r="AN491" s="8"/>
      <c r="AO491" s="8"/>
      <c r="AP491" s="8"/>
      <c r="AQ491" s="7"/>
      <c r="AR491" s="7"/>
    </row>
    <row r="492">
      <c r="A492" s="7"/>
      <c r="B492" s="7"/>
      <c r="C492" s="28"/>
      <c r="D492" s="28"/>
      <c r="E492" s="28"/>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8"/>
      <c r="AH492" s="8"/>
      <c r="AI492" s="8"/>
      <c r="AJ492" s="8"/>
      <c r="AK492" s="8"/>
      <c r="AL492" s="8"/>
      <c r="AM492" s="8"/>
      <c r="AN492" s="8"/>
      <c r="AO492" s="8"/>
      <c r="AP492" s="8"/>
      <c r="AQ492" s="7"/>
      <c r="AR492" s="7"/>
    </row>
    <row r="493">
      <c r="A493" s="7"/>
      <c r="B493" s="7"/>
      <c r="C493" s="28"/>
      <c r="D493" s="28"/>
      <c r="E493" s="28"/>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8"/>
      <c r="AH493" s="8"/>
      <c r="AI493" s="8"/>
      <c r="AJ493" s="8"/>
      <c r="AK493" s="8"/>
      <c r="AL493" s="8"/>
      <c r="AM493" s="8"/>
      <c r="AN493" s="8"/>
      <c r="AO493" s="8"/>
      <c r="AP493" s="8"/>
      <c r="AQ493" s="7"/>
      <c r="AR493" s="7"/>
    </row>
    <row r="494">
      <c r="A494" s="7"/>
      <c r="B494" s="7"/>
      <c r="C494" s="28"/>
      <c r="D494" s="28"/>
      <c r="E494" s="28"/>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8"/>
      <c r="AH494" s="8"/>
      <c r="AI494" s="8"/>
      <c r="AJ494" s="8"/>
      <c r="AK494" s="8"/>
      <c r="AL494" s="8"/>
      <c r="AM494" s="8"/>
      <c r="AN494" s="8"/>
      <c r="AO494" s="8"/>
      <c r="AP494" s="8"/>
      <c r="AQ494" s="7"/>
      <c r="AR494" s="7"/>
    </row>
    <row r="495">
      <c r="A495" s="7"/>
      <c r="B495" s="7"/>
      <c r="C495" s="28"/>
      <c r="D495" s="28"/>
      <c r="E495" s="28"/>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8"/>
      <c r="AH495" s="8"/>
      <c r="AI495" s="8"/>
      <c r="AJ495" s="8"/>
      <c r="AK495" s="8"/>
      <c r="AL495" s="8"/>
      <c r="AM495" s="8"/>
      <c r="AN495" s="8"/>
      <c r="AO495" s="8"/>
      <c r="AP495" s="8"/>
      <c r="AQ495" s="7"/>
      <c r="AR495" s="7"/>
    </row>
    <row r="496">
      <c r="A496" s="7"/>
      <c r="B496" s="7"/>
      <c r="C496" s="28"/>
      <c r="D496" s="28"/>
      <c r="E496" s="28"/>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8"/>
      <c r="AH496" s="8"/>
      <c r="AI496" s="8"/>
      <c r="AJ496" s="8"/>
      <c r="AK496" s="8"/>
      <c r="AL496" s="8"/>
      <c r="AM496" s="8"/>
      <c r="AN496" s="8"/>
      <c r="AO496" s="8"/>
      <c r="AP496" s="8"/>
      <c r="AQ496" s="7"/>
      <c r="AR496" s="7"/>
    </row>
    <row r="497">
      <c r="A497" s="7"/>
      <c r="B497" s="7"/>
      <c r="C497" s="28"/>
      <c r="D497" s="28"/>
      <c r="E497" s="28"/>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8"/>
      <c r="AH497" s="8"/>
      <c r="AI497" s="8"/>
      <c r="AJ497" s="8"/>
      <c r="AK497" s="8"/>
      <c r="AL497" s="8"/>
      <c r="AM497" s="8"/>
      <c r="AN497" s="8"/>
      <c r="AO497" s="8"/>
      <c r="AP497" s="8"/>
      <c r="AQ497" s="7"/>
      <c r="AR497" s="7"/>
    </row>
    <row r="498">
      <c r="A498" s="7"/>
      <c r="B498" s="7"/>
      <c r="C498" s="28"/>
      <c r="D498" s="28"/>
      <c r="E498" s="28"/>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8"/>
      <c r="AH498" s="8"/>
      <c r="AI498" s="8"/>
      <c r="AJ498" s="8"/>
      <c r="AK498" s="8"/>
      <c r="AL498" s="8"/>
      <c r="AM498" s="8"/>
      <c r="AN498" s="8"/>
      <c r="AO498" s="8"/>
      <c r="AP498" s="8"/>
      <c r="AQ498" s="7"/>
      <c r="AR498" s="7"/>
    </row>
    <row r="499">
      <c r="A499" s="7"/>
      <c r="B499" s="7"/>
      <c r="C499" s="28"/>
      <c r="D499" s="28"/>
      <c r="E499" s="28"/>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8"/>
      <c r="AH499" s="8"/>
      <c r="AI499" s="8"/>
      <c r="AJ499" s="8"/>
      <c r="AK499" s="8"/>
      <c r="AL499" s="8"/>
      <c r="AM499" s="8"/>
      <c r="AN499" s="8"/>
      <c r="AO499" s="8"/>
      <c r="AP499" s="8"/>
      <c r="AQ499" s="7"/>
      <c r="AR499" s="7"/>
    </row>
    <row r="500">
      <c r="A500" s="7"/>
      <c r="B500" s="7"/>
      <c r="C500" s="28"/>
      <c r="D500" s="28"/>
      <c r="E500" s="28"/>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8"/>
      <c r="AH500" s="8"/>
      <c r="AI500" s="8"/>
      <c r="AJ500" s="8"/>
      <c r="AK500" s="8"/>
      <c r="AL500" s="8"/>
      <c r="AM500" s="8"/>
      <c r="AN500" s="8"/>
      <c r="AO500" s="8"/>
      <c r="AP500" s="8"/>
      <c r="AQ500" s="7"/>
      <c r="AR500" s="7"/>
    </row>
    <row r="501">
      <c r="A501" s="7"/>
      <c r="B501" s="7"/>
      <c r="C501" s="28"/>
      <c r="D501" s="28"/>
      <c r="E501" s="28"/>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8"/>
      <c r="AH501" s="8"/>
      <c r="AI501" s="8"/>
      <c r="AJ501" s="8"/>
      <c r="AK501" s="8"/>
      <c r="AL501" s="8"/>
      <c r="AM501" s="8"/>
      <c r="AN501" s="8"/>
      <c r="AO501" s="8"/>
      <c r="AP501" s="8"/>
      <c r="AQ501" s="7"/>
      <c r="AR501" s="7"/>
    </row>
    <row r="502">
      <c r="A502" s="7"/>
      <c r="B502" s="7"/>
      <c r="C502" s="28"/>
      <c r="D502" s="28"/>
      <c r="E502" s="28"/>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8"/>
      <c r="AH502" s="8"/>
      <c r="AI502" s="8"/>
      <c r="AJ502" s="8"/>
      <c r="AK502" s="8"/>
      <c r="AL502" s="8"/>
      <c r="AM502" s="8"/>
      <c r="AN502" s="8"/>
      <c r="AO502" s="8"/>
      <c r="AP502" s="8"/>
      <c r="AQ502" s="7"/>
      <c r="AR502" s="7"/>
    </row>
    <row r="503">
      <c r="A503" s="7"/>
      <c r="B503" s="7"/>
      <c r="C503" s="28"/>
      <c r="D503" s="28"/>
      <c r="E503" s="28"/>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8"/>
      <c r="AH503" s="8"/>
      <c r="AI503" s="8"/>
      <c r="AJ503" s="8"/>
      <c r="AK503" s="8"/>
      <c r="AL503" s="8"/>
      <c r="AM503" s="8"/>
      <c r="AN503" s="8"/>
      <c r="AO503" s="8"/>
      <c r="AP503" s="8"/>
      <c r="AQ503" s="7"/>
      <c r="AR503" s="7"/>
    </row>
    <row r="504">
      <c r="A504" s="7"/>
      <c r="B504" s="7"/>
      <c r="C504" s="28"/>
      <c r="D504" s="28"/>
      <c r="E504" s="28"/>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8"/>
      <c r="AH504" s="8"/>
      <c r="AI504" s="8"/>
      <c r="AJ504" s="8"/>
      <c r="AK504" s="8"/>
      <c r="AL504" s="8"/>
      <c r="AM504" s="8"/>
      <c r="AN504" s="8"/>
      <c r="AO504" s="8"/>
      <c r="AP504" s="8"/>
      <c r="AQ504" s="7"/>
      <c r="AR504" s="7"/>
    </row>
    <row r="505">
      <c r="A505" s="7"/>
      <c r="B505" s="7"/>
      <c r="C505" s="28"/>
      <c r="D505" s="28"/>
      <c r="E505" s="28"/>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8"/>
      <c r="AH505" s="8"/>
      <c r="AI505" s="8"/>
      <c r="AJ505" s="8"/>
      <c r="AK505" s="8"/>
      <c r="AL505" s="8"/>
      <c r="AM505" s="8"/>
      <c r="AN505" s="8"/>
      <c r="AO505" s="8"/>
      <c r="AP505" s="8"/>
      <c r="AQ505" s="7"/>
      <c r="AR505" s="7"/>
    </row>
    <row r="506">
      <c r="A506" s="7"/>
      <c r="B506" s="7"/>
      <c r="C506" s="28"/>
      <c r="D506" s="28"/>
      <c r="E506" s="28"/>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8"/>
      <c r="AH506" s="8"/>
      <c r="AI506" s="8"/>
      <c r="AJ506" s="8"/>
      <c r="AK506" s="8"/>
      <c r="AL506" s="8"/>
      <c r="AM506" s="8"/>
      <c r="AN506" s="8"/>
      <c r="AO506" s="8"/>
      <c r="AP506" s="8"/>
      <c r="AQ506" s="7"/>
      <c r="AR506" s="7"/>
    </row>
    <row r="507">
      <c r="A507" s="7"/>
      <c r="B507" s="7"/>
      <c r="C507" s="28"/>
      <c r="D507" s="28"/>
      <c r="E507" s="28"/>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8"/>
      <c r="AH507" s="8"/>
      <c r="AI507" s="8"/>
      <c r="AJ507" s="8"/>
      <c r="AK507" s="8"/>
      <c r="AL507" s="8"/>
      <c r="AM507" s="8"/>
      <c r="AN507" s="8"/>
      <c r="AO507" s="8"/>
      <c r="AP507" s="8"/>
      <c r="AQ507" s="7"/>
      <c r="AR507" s="7"/>
    </row>
    <row r="508">
      <c r="A508" s="7"/>
      <c r="B508" s="7"/>
      <c r="C508" s="28"/>
      <c r="D508" s="28"/>
      <c r="E508" s="28"/>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8"/>
      <c r="AH508" s="8"/>
      <c r="AI508" s="8"/>
      <c r="AJ508" s="8"/>
      <c r="AK508" s="8"/>
      <c r="AL508" s="8"/>
      <c r="AM508" s="8"/>
      <c r="AN508" s="8"/>
      <c r="AO508" s="8"/>
      <c r="AP508" s="8"/>
      <c r="AQ508" s="7"/>
      <c r="AR508" s="7"/>
    </row>
    <row r="509">
      <c r="A509" s="7"/>
      <c r="B509" s="7"/>
      <c r="C509" s="28"/>
      <c r="D509" s="28"/>
      <c r="E509" s="28"/>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8"/>
      <c r="AH509" s="8"/>
      <c r="AI509" s="8"/>
      <c r="AJ509" s="8"/>
      <c r="AK509" s="8"/>
      <c r="AL509" s="8"/>
      <c r="AM509" s="8"/>
      <c r="AN509" s="8"/>
      <c r="AO509" s="8"/>
      <c r="AP509" s="8"/>
      <c r="AQ509" s="7"/>
      <c r="AR509" s="7"/>
    </row>
    <row r="510">
      <c r="A510" s="7"/>
      <c r="B510" s="7"/>
      <c r="C510" s="28"/>
      <c r="D510" s="28"/>
      <c r="E510" s="28"/>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8"/>
      <c r="AH510" s="8"/>
      <c r="AI510" s="8"/>
      <c r="AJ510" s="8"/>
      <c r="AK510" s="8"/>
      <c r="AL510" s="8"/>
      <c r="AM510" s="8"/>
      <c r="AN510" s="8"/>
      <c r="AO510" s="8"/>
      <c r="AP510" s="8"/>
      <c r="AQ510" s="7"/>
      <c r="AR510" s="7"/>
    </row>
    <row r="511">
      <c r="A511" s="7"/>
      <c r="B511" s="7"/>
      <c r="C511" s="28"/>
      <c r="D511" s="28"/>
      <c r="E511" s="28"/>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8"/>
      <c r="AH511" s="8"/>
      <c r="AI511" s="8"/>
      <c r="AJ511" s="8"/>
      <c r="AK511" s="8"/>
      <c r="AL511" s="8"/>
      <c r="AM511" s="8"/>
      <c r="AN511" s="8"/>
      <c r="AO511" s="8"/>
      <c r="AP511" s="8"/>
      <c r="AQ511" s="7"/>
      <c r="AR511" s="7"/>
    </row>
    <row r="512">
      <c r="A512" s="7"/>
      <c r="B512" s="7"/>
      <c r="C512" s="28"/>
      <c r="D512" s="28"/>
      <c r="E512" s="28"/>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8"/>
      <c r="AH512" s="8"/>
      <c r="AI512" s="8"/>
      <c r="AJ512" s="8"/>
      <c r="AK512" s="8"/>
      <c r="AL512" s="8"/>
      <c r="AM512" s="8"/>
      <c r="AN512" s="8"/>
      <c r="AO512" s="8"/>
      <c r="AP512" s="8"/>
      <c r="AQ512" s="7"/>
      <c r="AR512" s="7"/>
    </row>
    <row r="513">
      <c r="A513" s="7"/>
      <c r="B513" s="7"/>
      <c r="C513" s="28"/>
      <c r="D513" s="28"/>
      <c r="E513" s="28"/>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8"/>
      <c r="AH513" s="8"/>
      <c r="AI513" s="8"/>
      <c r="AJ513" s="8"/>
      <c r="AK513" s="8"/>
      <c r="AL513" s="8"/>
      <c r="AM513" s="8"/>
      <c r="AN513" s="8"/>
      <c r="AO513" s="8"/>
      <c r="AP513" s="8"/>
      <c r="AQ513" s="7"/>
      <c r="AR513" s="7"/>
    </row>
    <row r="514">
      <c r="A514" s="7"/>
      <c r="B514" s="7"/>
      <c r="C514" s="28"/>
      <c r="D514" s="28"/>
      <c r="E514" s="28"/>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8"/>
      <c r="AH514" s="8"/>
      <c r="AI514" s="8"/>
      <c r="AJ514" s="8"/>
      <c r="AK514" s="8"/>
      <c r="AL514" s="8"/>
      <c r="AM514" s="8"/>
      <c r="AN514" s="8"/>
      <c r="AO514" s="8"/>
      <c r="AP514" s="8"/>
      <c r="AQ514" s="7"/>
      <c r="AR514" s="7"/>
    </row>
    <row r="515">
      <c r="A515" s="7"/>
      <c r="B515" s="7"/>
      <c r="C515" s="28"/>
      <c r="D515" s="28"/>
      <c r="E515" s="28"/>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8"/>
      <c r="AH515" s="8"/>
      <c r="AI515" s="8"/>
      <c r="AJ515" s="8"/>
      <c r="AK515" s="8"/>
      <c r="AL515" s="8"/>
      <c r="AM515" s="8"/>
      <c r="AN515" s="8"/>
      <c r="AO515" s="8"/>
      <c r="AP515" s="8"/>
      <c r="AQ515" s="7"/>
      <c r="AR515" s="7"/>
    </row>
    <row r="516">
      <c r="A516" s="7"/>
      <c r="B516" s="7"/>
      <c r="C516" s="28"/>
      <c r="D516" s="28"/>
      <c r="E516" s="28"/>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8"/>
      <c r="AH516" s="8"/>
      <c r="AI516" s="8"/>
      <c r="AJ516" s="8"/>
      <c r="AK516" s="8"/>
      <c r="AL516" s="8"/>
      <c r="AM516" s="8"/>
      <c r="AN516" s="8"/>
      <c r="AO516" s="8"/>
      <c r="AP516" s="8"/>
      <c r="AQ516" s="7"/>
      <c r="AR516" s="7"/>
    </row>
    <row r="517">
      <c r="A517" s="7"/>
      <c r="B517" s="7"/>
      <c r="C517" s="28"/>
      <c r="D517" s="28"/>
      <c r="E517" s="28"/>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8"/>
      <c r="AH517" s="8"/>
      <c r="AI517" s="8"/>
      <c r="AJ517" s="8"/>
      <c r="AK517" s="8"/>
      <c r="AL517" s="8"/>
      <c r="AM517" s="8"/>
      <c r="AN517" s="8"/>
      <c r="AO517" s="8"/>
      <c r="AP517" s="8"/>
      <c r="AQ517" s="7"/>
      <c r="AR517" s="7"/>
    </row>
    <row r="518">
      <c r="A518" s="7"/>
      <c r="B518" s="7"/>
      <c r="C518" s="28"/>
      <c r="D518" s="28"/>
      <c r="E518" s="28"/>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8"/>
      <c r="AH518" s="8"/>
      <c r="AI518" s="8"/>
      <c r="AJ518" s="8"/>
      <c r="AK518" s="8"/>
      <c r="AL518" s="8"/>
      <c r="AM518" s="8"/>
      <c r="AN518" s="8"/>
      <c r="AO518" s="8"/>
      <c r="AP518" s="8"/>
      <c r="AQ518" s="7"/>
      <c r="AR518" s="7"/>
    </row>
    <row r="519">
      <c r="A519" s="7"/>
      <c r="B519" s="7"/>
      <c r="C519" s="28"/>
      <c r="D519" s="28"/>
      <c r="E519" s="28"/>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8"/>
      <c r="AH519" s="8"/>
      <c r="AI519" s="8"/>
      <c r="AJ519" s="8"/>
      <c r="AK519" s="8"/>
      <c r="AL519" s="8"/>
      <c r="AM519" s="8"/>
      <c r="AN519" s="8"/>
      <c r="AO519" s="8"/>
      <c r="AP519" s="8"/>
      <c r="AQ519" s="7"/>
      <c r="AR519" s="7"/>
    </row>
    <row r="520">
      <c r="A520" s="7"/>
      <c r="B520" s="7"/>
      <c r="C520" s="28"/>
      <c r="D520" s="28"/>
      <c r="E520" s="28"/>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8"/>
      <c r="AH520" s="8"/>
      <c r="AI520" s="8"/>
      <c r="AJ520" s="8"/>
      <c r="AK520" s="8"/>
      <c r="AL520" s="8"/>
      <c r="AM520" s="8"/>
      <c r="AN520" s="8"/>
      <c r="AO520" s="8"/>
      <c r="AP520" s="8"/>
      <c r="AQ520" s="7"/>
      <c r="AR520" s="7"/>
    </row>
    <row r="521">
      <c r="A521" s="7"/>
      <c r="B521" s="7"/>
      <c r="C521" s="28"/>
      <c r="D521" s="28"/>
      <c r="E521" s="28"/>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8"/>
      <c r="AH521" s="8"/>
      <c r="AI521" s="8"/>
      <c r="AJ521" s="8"/>
      <c r="AK521" s="8"/>
      <c r="AL521" s="8"/>
      <c r="AM521" s="8"/>
      <c r="AN521" s="8"/>
      <c r="AO521" s="8"/>
      <c r="AP521" s="8"/>
      <c r="AQ521" s="7"/>
      <c r="AR521" s="7"/>
    </row>
    <row r="522">
      <c r="A522" s="7"/>
      <c r="B522" s="7"/>
      <c r="C522" s="28"/>
      <c r="D522" s="28"/>
      <c r="E522" s="28"/>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8"/>
      <c r="AH522" s="8"/>
      <c r="AI522" s="8"/>
      <c r="AJ522" s="8"/>
      <c r="AK522" s="8"/>
      <c r="AL522" s="8"/>
      <c r="AM522" s="8"/>
      <c r="AN522" s="8"/>
      <c r="AO522" s="8"/>
      <c r="AP522" s="8"/>
      <c r="AQ522" s="7"/>
      <c r="AR522" s="7"/>
    </row>
    <row r="523">
      <c r="A523" s="7"/>
      <c r="B523" s="7"/>
      <c r="C523" s="28"/>
      <c r="D523" s="28"/>
      <c r="E523" s="28"/>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8"/>
      <c r="AH523" s="8"/>
      <c r="AI523" s="8"/>
      <c r="AJ523" s="8"/>
      <c r="AK523" s="8"/>
      <c r="AL523" s="8"/>
      <c r="AM523" s="8"/>
      <c r="AN523" s="8"/>
      <c r="AO523" s="8"/>
      <c r="AP523" s="8"/>
      <c r="AQ523" s="7"/>
      <c r="AR523" s="7"/>
    </row>
    <row r="524">
      <c r="A524" s="7"/>
      <c r="B524" s="7"/>
      <c r="C524" s="28"/>
      <c r="D524" s="28"/>
      <c r="E524" s="28"/>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8"/>
      <c r="AH524" s="8"/>
      <c r="AI524" s="8"/>
      <c r="AJ524" s="8"/>
      <c r="AK524" s="8"/>
      <c r="AL524" s="8"/>
      <c r="AM524" s="8"/>
      <c r="AN524" s="8"/>
      <c r="AO524" s="8"/>
      <c r="AP524" s="8"/>
      <c r="AQ524" s="7"/>
      <c r="AR524" s="7"/>
    </row>
    <row r="525">
      <c r="A525" s="7"/>
      <c r="B525" s="7"/>
      <c r="C525" s="28"/>
      <c r="D525" s="28"/>
      <c r="E525" s="28"/>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8"/>
      <c r="AH525" s="8"/>
      <c r="AI525" s="8"/>
      <c r="AJ525" s="8"/>
      <c r="AK525" s="8"/>
      <c r="AL525" s="8"/>
      <c r="AM525" s="8"/>
      <c r="AN525" s="8"/>
      <c r="AO525" s="8"/>
      <c r="AP525" s="8"/>
      <c r="AQ525" s="7"/>
      <c r="AR525" s="7"/>
    </row>
    <row r="526">
      <c r="A526" s="7"/>
      <c r="B526" s="7"/>
      <c r="C526" s="28"/>
      <c r="D526" s="28"/>
      <c r="E526" s="28"/>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8"/>
      <c r="AH526" s="8"/>
      <c r="AI526" s="8"/>
      <c r="AJ526" s="8"/>
      <c r="AK526" s="8"/>
      <c r="AL526" s="8"/>
      <c r="AM526" s="8"/>
      <c r="AN526" s="8"/>
      <c r="AO526" s="8"/>
      <c r="AP526" s="8"/>
      <c r="AQ526" s="7"/>
      <c r="AR526" s="7"/>
    </row>
    <row r="527">
      <c r="A527" s="7"/>
      <c r="B527" s="7"/>
      <c r="C527" s="28"/>
      <c r="D527" s="28"/>
      <c r="E527" s="28"/>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8"/>
      <c r="AH527" s="8"/>
      <c r="AI527" s="8"/>
      <c r="AJ527" s="8"/>
      <c r="AK527" s="8"/>
      <c r="AL527" s="8"/>
      <c r="AM527" s="8"/>
      <c r="AN527" s="8"/>
      <c r="AO527" s="8"/>
      <c r="AP527" s="8"/>
      <c r="AQ527" s="7"/>
      <c r="AR527" s="7"/>
    </row>
    <row r="528">
      <c r="A528" s="7"/>
      <c r="B528" s="7"/>
      <c r="C528" s="28"/>
      <c r="D528" s="28"/>
      <c r="E528" s="28"/>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8"/>
      <c r="AH528" s="8"/>
      <c r="AI528" s="8"/>
      <c r="AJ528" s="8"/>
      <c r="AK528" s="8"/>
      <c r="AL528" s="8"/>
      <c r="AM528" s="8"/>
      <c r="AN528" s="8"/>
      <c r="AO528" s="8"/>
      <c r="AP528" s="8"/>
      <c r="AQ528" s="7"/>
      <c r="AR528" s="7"/>
    </row>
    <row r="529">
      <c r="A529" s="7"/>
      <c r="B529" s="7"/>
      <c r="C529" s="28"/>
      <c r="D529" s="28"/>
      <c r="E529" s="28"/>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8"/>
      <c r="AH529" s="8"/>
      <c r="AI529" s="8"/>
      <c r="AJ529" s="8"/>
      <c r="AK529" s="8"/>
      <c r="AL529" s="8"/>
      <c r="AM529" s="8"/>
      <c r="AN529" s="8"/>
      <c r="AO529" s="8"/>
      <c r="AP529" s="8"/>
      <c r="AQ529" s="7"/>
      <c r="AR529" s="7"/>
    </row>
    <row r="530">
      <c r="A530" s="7"/>
      <c r="B530" s="7"/>
      <c r="C530" s="28"/>
      <c r="D530" s="28"/>
      <c r="E530" s="28"/>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8"/>
      <c r="AH530" s="8"/>
      <c r="AI530" s="8"/>
      <c r="AJ530" s="8"/>
      <c r="AK530" s="8"/>
      <c r="AL530" s="8"/>
      <c r="AM530" s="8"/>
      <c r="AN530" s="8"/>
      <c r="AO530" s="8"/>
      <c r="AP530" s="8"/>
      <c r="AQ530" s="7"/>
      <c r="AR530" s="7"/>
    </row>
    <row r="531">
      <c r="A531" s="7"/>
      <c r="B531" s="7"/>
      <c r="C531" s="28"/>
      <c r="D531" s="28"/>
      <c r="E531" s="28"/>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8"/>
      <c r="AH531" s="8"/>
      <c r="AI531" s="8"/>
      <c r="AJ531" s="8"/>
      <c r="AK531" s="8"/>
      <c r="AL531" s="8"/>
      <c r="AM531" s="8"/>
      <c r="AN531" s="8"/>
      <c r="AO531" s="8"/>
      <c r="AP531" s="8"/>
      <c r="AQ531" s="7"/>
      <c r="AR531" s="7"/>
    </row>
    <row r="532">
      <c r="A532" s="7"/>
      <c r="B532" s="7"/>
      <c r="C532" s="28"/>
      <c r="D532" s="28"/>
      <c r="E532" s="28"/>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8"/>
      <c r="AH532" s="8"/>
      <c r="AI532" s="8"/>
      <c r="AJ532" s="8"/>
      <c r="AK532" s="8"/>
      <c r="AL532" s="8"/>
      <c r="AM532" s="8"/>
      <c r="AN532" s="8"/>
      <c r="AO532" s="8"/>
      <c r="AP532" s="8"/>
      <c r="AQ532" s="7"/>
      <c r="AR532" s="7"/>
    </row>
    <row r="533">
      <c r="A533" s="7"/>
      <c r="B533" s="7"/>
      <c r="C533" s="28"/>
      <c r="D533" s="28"/>
      <c r="E533" s="28"/>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8"/>
      <c r="AH533" s="8"/>
      <c r="AI533" s="8"/>
      <c r="AJ533" s="8"/>
      <c r="AK533" s="8"/>
      <c r="AL533" s="8"/>
      <c r="AM533" s="8"/>
      <c r="AN533" s="8"/>
      <c r="AO533" s="8"/>
      <c r="AP533" s="8"/>
      <c r="AQ533" s="7"/>
      <c r="AR533" s="7"/>
    </row>
    <row r="534">
      <c r="A534" s="7"/>
      <c r="B534" s="7"/>
      <c r="C534" s="28"/>
      <c r="D534" s="28"/>
      <c r="E534" s="28"/>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8"/>
      <c r="AH534" s="8"/>
      <c r="AI534" s="8"/>
      <c r="AJ534" s="8"/>
      <c r="AK534" s="8"/>
      <c r="AL534" s="8"/>
      <c r="AM534" s="8"/>
      <c r="AN534" s="8"/>
      <c r="AO534" s="8"/>
      <c r="AP534" s="8"/>
      <c r="AQ534" s="7"/>
      <c r="AR534" s="7"/>
    </row>
    <row r="535">
      <c r="A535" s="7"/>
      <c r="B535" s="7"/>
      <c r="C535" s="28"/>
      <c r="D535" s="28"/>
      <c r="E535" s="28"/>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8"/>
      <c r="AH535" s="8"/>
      <c r="AI535" s="8"/>
      <c r="AJ535" s="8"/>
      <c r="AK535" s="8"/>
      <c r="AL535" s="8"/>
      <c r="AM535" s="8"/>
      <c r="AN535" s="8"/>
      <c r="AO535" s="8"/>
      <c r="AP535" s="8"/>
      <c r="AQ535" s="7"/>
      <c r="AR535" s="7"/>
    </row>
    <row r="536">
      <c r="A536" s="7"/>
      <c r="B536" s="7"/>
      <c r="C536" s="28"/>
      <c r="D536" s="28"/>
      <c r="E536" s="28"/>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8"/>
      <c r="AH536" s="8"/>
      <c r="AI536" s="8"/>
      <c r="AJ536" s="8"/>
      <c r="AK536" s="8"/>
      <c r="AL536" s="8"/>
      <c r="AM536" s="8"/>
      <c r="AN536" s="8"/>
      <c r="AO536" s="8"/>
      <c r="AP536" s="8"/>
      <c r="AQ536" s="7"/>
      <c r="AR536" s="7"/>
    </row>
    <row r="537">
      <c r="A537" s="7"/>
      <c r="B537" s="7"/>
      <c r="C537" s="28"/>
      <c r="D537" s="28"/>
      <c r="E537" s="28"/>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8"/>
      <c r="AH537" s="8"/>
      <c r="AI537" s="8"/>
      <c r="AJ537" s="8"/>
      <c r="AK537" s="8"/>
      <c r="AL537" s="8"/>
      <c r="AM537" s="8"/>
      <c r="AN537" s="8"/>
      <c r="AO537" s="8"/>
      <c r="AP537" s="8"/>
      <c r="AQ537" s="7"/>
      <c r="AR537" s="7"/>
    </row>
    <row r="538">
      <c r="A538" s="7"/>
      <c r="B538" s="7"/>
      <c r="C538" s="28"/>
      <c r="D538" s="28"/>
      <c r="E538" s="28"/>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8"/>
      <c r="AH538" s="8"/>
      <c r="AI538" s="8"/>
      <c r="AJ538" s="8"/>
      <c r="AK538" s="8"/>
      <c r="AL538" s="8"/>
      <c r="AM538" s="8"/>
      <c r="AN538" s="8"/>
      <c r="AO538" s="8"/>
      <c r="AP538" s="8"/>
      <c r="AQ538" s="7"/>
      <c r="AR538" s="7"/>
    </row>
    <row r="539">
      <c r="A539" s="7"/>
      <c r="B539" s="7"/>
      <c r="C539" s="28"/>
      <c r="D539" s="28"/>
      <c r="E539" s="28"/>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8"/>
      <c r="AH539" s="8"/>
      <c r="AI539" s="8"/>
      <c r="AJ539" s="8"/>
      <c r="AK539" s="8"/>
      <c r="AL539" s="8"/>
      <c r="AM539" s="8"/>
      <c r="AN539" s="8"/>
      <c r="AO539" s="8"/>
      <c r="AP539" s="8"/>
      <c r="AQ539" s="7"/>
      <c r="AR539" s="7"/>
    </row>
    <row r="540">
      <c r="A540" s="7"/>
      <c r="B540" s="7"/>
      <c r="C540" s="28"/>
      <c r="D540" s="28"/>
      <c r="E540" s="28"/>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8"/>
      <c r="AH540" s="8"/>
      <c r="AI540" s="8"/>
      <c r="AJ540" s="8"/>
      <c r="AK540" s="8"/>
      <c r="AL540" s="8"/>
      <c r="AM540" s="8"/>
      <c r="AN540" s="8"/>
      <c r="AO540" s="8"/>
      <c r="AP540" s="8"/>
      <c r="AQ540" s="7"/>
      <c r="AR540" s="7"/>
    </row>
    <row r="541">
      <c r="A541" s="7"/>
      <c r="B541" s="7"/>
      <c r="C541" s="28"/>
      <c r="D541" s="28"/>
      <c r="E541" s="28"/>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8"/>
      <c r="AH541" s="8"/>
      <c r="AI541" s="8"/>
      <c r="AJ541" s="8"/>
      <c r="AK541" s="8"/>
      <c r="AL541" s="8"/>
      <c r="AM541" s="8"/>
      <c r="AN541" s="8"/>
      <c r="AO541" s="8"/>
      <c r="AP541" s="8"/>
      <c r="AQ541" s="7"/>
      <c r="AR541" s="7"/>
    </row>
    <row r="542">
      <c r="A542" s="7"/>
      <c r="B542" s="7"/>
      <c r="C542" s="28"/>
      <c r="D542" s="28"/>
      <c r="E542" s="28"/>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8"/>
      <c r="AH542" s="8"/>
      <c r="AI542" s="8"/>
      <c r="AJ542" s="8"/>
      <c r="AK542" s="8"/>
      <c r="AL542" s="8"/>
      <c r="AM542" s="8"/>
      <c r="AN542" s="8"/>
      <c r="AO542" s="8"/>
      <c r="AP542" s="8"/>
      <c r="AQ542" s="7"/>
      <c r="AR542" s="7"/>
    </row>
    <row r="543">
      <c r="A543" s="7"/>
      <c r="B543" s="7"/>
      <c r="C543" s="28"/>
      <c r="D543" s="28"/>
      <c r="E543" s="28"/>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8"/>
      <c r="AH543" s="8"/>
      <c r="AI543" s="8"/>
      <c r="AJ543" s="8"/>
      <c r="AK543" s="8"/>
      <c r="AL543" s="8"/>
      <c r="AM543" s="8"/>
      <c r="AN543" s="8"/>
      <c r="AO543" s="8"/>
      <c r="AP543" s="8"/>
      <c r="AQ543" s="7"/>
      <c r="AR543" s="7"/>
    </row>
    <row r="544">
      <c r="A544" s="7"/>
      <c r="B544" s="7"/>
      <c r="C544" s="28"/>
      <c r="D544" s="28"/>
      <c r="E544" s="28"/>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8"/>
      <c r="AH544" s="8"/>
      <c r="AI544" s="8"/>
      <c r="AJ544" s="8"/>
      <c r="AK544" s="8"/>
      <c r="AL544" s="8"/>
      <c r="AM544" s="8"/>
      <c r="AN544" s="8"/>
      <c r="AO544" s="8"/>
      <c r="AP544" s="8"/>
      <c r="AQ544" s="7"/>
      <c r="AR544" s="7"/>
    </row>
    <row r="545">
      <c r="A545" s="7"/>
      <c r="B545" s="7"/>
      <c r="C545" s="28"/>
      <c r="D545" s="28"/>
      <c r="E545" s="28"/>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8"/>
      <c r="AH545" s="8"/>
      <c r="AI545" s="8"/>
      <c r="AJ545" s="8"/>
      <c r="AK545" s="8"/>
      <c r="AL545" s="8"/>
      <c r="AM545" s="8"/>
      <c r="AN545" s="8"/>
      <c r="AO545" s="8"/>
      <c r="AP545" s="8"/>
      <c r="AQ545" s="7"/>
      <c r="AR545" s="7"/>
    </row>
    <row r="546">
      <c r="A546" s="7"/>
      <c r="B546" s="7"/>
      <c r="C546" s="28"/>
      <c r="D546" s="28"/>
      <c r="E546" s="28"/>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8"/>
      <c r="AH546" s="8"/>
      <c r="AI546" s="8"/>
      <c r="AJ546" s="8"/>
      <c r="AK546" s="8"/>
      <c r="AL546" s="8"/>
      <c r="AM546" s="8"/>
      <c r="AN546" s="8"/>
      <c r="AO546" s="8"/>
      <c r="AP546" s="8"/>
      <c r="AQ546" s="7"/>
      <c r="AR546" s="7"/>
    </row>
    <row r="547">
      <c r="A547" s="7"/>
      <c r="B547" s="7"/>
      <c r="C547" s="28"/>
      <c r="D547" s="28"/>
      <c r="E547" s="28"/>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8"/>
      <c r="AH547" s="8"/>
      <c r="AI547" s="8"/>
      <c r="AJ547" s="8"/>
      <c r="AK547" s="8"/>
      <c r="AL547" s="8"/>
      <c r="AM547" s="8"/>
      <c r="AN547" s="8"/>
      <c r="AO547" s="8"/>
      <c r="AP547" s="8"/>
      <c r="AQ547" s="7"/>
      <c r="AR547" s="7"/>
    </row>
    <row r="548">
      <c r="A548" s="7"/>
      <c r="B548" s="7"/>
      <c r="C548" s="28"/>
      <c r="D548" s="28"/>
      <c r="E548" s="28"/>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8"/>
      <c r="AH548" s="8"/>
      <c r="AI548" s="8"/>
      <c r="AJ548" s="8"/>
      <c r="AK548" s="8"/>
      <c r="AL548" s="8"/>
      <c r="AM548" s="8"/>
      <c r="AN548" s="8"/>
      <c r="AO548" s="8"/>
      <c r="AP548" s="8"/>
      <c r="AQ548" s="7"/>
      <c r="AR548" s="7"/>
    </row>
    <row r="549">
      <c r="A549" s="7"/>
      <c r="B549" s="7"/>
      <c r="C549" s="28"/>
      <c r="D549" s="28"/>
      <c r="E549" s="28"/>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8"/>
      <c r="AH549" s="8"/>
      <c r="AI549" s="8"/>
      <c r="AJ549" s="8"/>
      <c r="AK549" s="8"/>
      <c r="AL549" s="8"/>
      <c r="AM549" s="8"/>
      <c r="AN549" s="8"/>
      <c r="AO549" s="8"/>
      <c r="AP549" s="8"/>
      <c r="AQ549" s="7"/>
      <c r="AR549" s="7"/>
    </row>
    <row r="550">
      <c r="A550" s="7"/>
      <c r="B550" s="7"/>
      <c r="C550" s="28"/>
      <c r="D550" s="28"/>
      <c r="E550" s="28"/>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8"/>
      <c r="AH550" s="8"/>
      <c r="AI550" s="8"/>
      <c r="AJ550" s="8"/>
      <c r="AK550" s="8"/>
      <c r="AL550" s="8"/>
      <c r="AM550" s="8"/>
      <c r="AN550" s="8"/>
      <c r="AO550" s="8"/>
      <c r="AP550" s="8"/>
      <c r="AQ550" s="7"/>
      <c r="AR550" s="7"/>
    </row>
    <row r="551">
      <c r="A551" s="7"/>
      <c r="B551" s="7"/>
      <c r="C551" s="28"/>
      <c r="D551" s="28"/>
      <c r="E551" s="28"/>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8"/>
      <c r="AH551" s="8"/>
      <c r="AI551" s="8"/>
      <c r="AJ551" s="8"/>
      <c r="AK551" s="8"/>
      <c r="AL551" s="8"/>
      <c r="AM551" s="8"/>
      <c r="AN551" s="8"/>
      <c r="AO551" s="8"/>
      <c r="AP551" s="8"/>
      <c r="AQ551" s="7"/>
      <c r="AR551" s="7"/>
    </row>
    <row r="552">
      <c r="A552" s="7"/>
      <c r="B552" s="7"/>
      <c r="C552" s="28"/>
      <c r="D552" s="28"/>
      <c r="E552" s="28"/>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8"/>
      <c r="AH552" s="8"/>
      <c r="AI552" s="8"/>
      <c r="AJ552" s="8"/>
      <c r="AK552" s="8"/>
      <c r="AL552" s="8"/>
      <c r="AM552" s="8"/>
      <c r="AN552" s="8"/>
      <c r="AO552" s="8"/>
      <c r="AP552" s="8"/>
      <c r="AQ552" s="7"/>
      <c r="AR552" s="7"/>
    </row>
    <row r="553">
      <c r="A553" s="7"/>
      <c r="B553" s="7"/>
      <c r="C553" s="28"/>
      <c r="D553" s="28"/>
      <c r="E553" s="28"/>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8"/>
      <c r="AH553" s="8"/>
      <c r="AI553" s="8"/>
      <c r="AJ553" s="8"/>
      <c r="AK553" s="8"/>
      <c r="AL553" s="8"/>
      <c r="AM553" s="8"/>
      <c r="AN553" s="8"/>
      <c r="AO553" s="8"/>
      <c r="AP553" s="8"/>
      <c r="AQ553" s="7"/>
      <c r="AR553" s="7"/>
    </row>
    <row r="554">
      <c r="A554" s="7"/>
      <c r="B554" s="7"/>
      <c r="C554" s="28"/>
      <c r="D554" s="28"/>
      <c r="E554" s="28"/>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8"/>
      <c r="AH554" s="8"/>
      <c r="AI554" s="8"/>
      <c r="AJ554" s="8"/>
      <c r="AK554" s="8"/>
      <c r="AL554" s="8"/>
      <c r="AM554" s="8"/>
      <c r="AN554" s="8"/>
      <c r="AO554" s="8"/>
      <c r="AP554" s="8"/>
      <c r="AQ554" s="7"/>
      <c r="AR554" s="7"/>
    </row>
    <row r="555">
      <c r="A555" s="7"/>
      <c r="B555" s="7"/>
      <c r="C555" s="28"/>
      <c r="D555" s="28"/>
      <c r="E555" s="28"/>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8"/>
      <c r="AH555" s="8"/>
      <c r="AI555" s="8"/>
      <c r="AJ555" s="8"/>
      <c r="AK555" s="8"/>
      <c r="AL555" s="8"/>
      <c r="AM555" s="8"/>
      <c r="AN555" s="8"/>
      <c r="AO555" s="8"/>
      <c r="AP555" s="8"/>
      <c r="AQ555" s="7"/>
      <c r="AR555" s="7"/>
    </row>
    <row r="556">
      <c r="A556" s="7"/>
      <c r="B556" s="7"/>
      <c r="C556" s="28"/>
      <c r="D556" s="28"/>
      <c r="E556" s="28"/>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8"/>
      <c r="AH556" s="8"/>
      <c r="AI556" s="8"/>
      <c r="AJ556" s="8"/>
      <c r="AK556" s="8"/>
      <c r="AL556" s="8"/>
      <c r="AM556" s="8"/>
      <c r="AN556" s="8"/>
      <c r="AO556" s="8"/>
      <c r="AP556" s="8"/>
      <c r="AQ556" s="7"/>
      <c r="AR556" s="7"/>
    </row>
    <row r="557">
      <c r="A557" s="7"/>
      <c r="B557" s="7"/>
      <c r="C557" s="28"/>
      <c r="D557" s="28"/>
      <c r="E557" s="28"/>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8"/>
      <c r="AH557" s="8"/>
      <c r="AI557" s="8"/>
      <c r="AJ557" s="8"/>
      <c r="AK557" s="8"/>
      <c r="AL557" s="8"/>
      <c r="AM557" s="8"/>
      <c r="AN557" s="8"/>
      <c r="AO557" s="8"/>
      <c r="AP557" s="8"/>
      <c r="AQ557" s="7"/>
      <c r="AR557" s="7"/>
    </row>
    <row r="558">
      <c r="A558" s="7"/>
      <c r="B558" s="7"/>
      <c r="C558" s="28"/>
      <c r="D558" s="28"/>
      <c r="E558" s="28"/>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8"/>
      <c r="AH558" s="8"/>
      <c r="AI558" s="8"/>
      <c r="AJ558" s="8"/>
      <c r="AK558" s="8"/>
      <c r="AL558" s="8"/>
      <c r="AM558" s="8"/>
      <c r="AN558" s="8"/>
      <c r="AO558" s="8"/>
      <c r="AP558" s="8"/>
      <c r="AQ558" s="7"/>
      <c r="AR558" s="7"/>
    </row>
    <row r="559">
      <c r="A559" s="7"/>
      <c r="B559" s="7"/>
      <c r="C559" s="28"/>
      <c r="D559" s="28"/>
      <c r="E559" s="28"/>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8"/>
      <c r="AH559" s="8"/>
      <c r="AI559" s="8"/>
      <c r="AJ559" s="8"/>
      <c r="AK559" s="8"/>
      <c r="AL559" s="8"/>
      <c r="AM559" s="8"/>
      <c r="AN559" s="8"/>
      <c r="AO559" s="8"/>
      <c r="AP559" s="8"/>
      <c r="AQ559" s="7"/>
      <c r="AR559" s="7"/>
    </row>
    <row r="560">
      <c r="A560" s="7"/>
      <c r="B560" s="7"/>
      <c r="C560" s="28"/>
      <c r="D560" s="28"/>
      <c r="E560" s="28"/>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8"/>
      <c r="AH560" s="8"/>
      <c r="AI560" s="8"/>
      <c r="AJ560" s="8"/>
      <c r="AK560" s="8"/>
      <c r="AL560" s="8"/>
      <c r="AM560" s="8"/>
      <c r="AN560" s="8"/>
      <c r="AO560" s="8"/>
      <c r="AP560" s="8"/>
      <c r="AQ560" s="7"/>
      <c r="AR560" s="7"/>
    </row>
    <row r="561">
      <c r="A561" s="7"/>
      <c r="B561" s="7"/>
      <c r="C561" s="28"/>
      <c r="D561" s="28"/>
      <c r="E561" s="28"/>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8"/>
      <c r="AH561" s="8"/>
      <c r="AI561" s="8"/>
      <c r="AJ561" s="8"/>
      <c r="AK561" s="8"/>
      <c r="AL561" s="8"/>
      <c r="AM561" s="8"/>
      <c r="AN561" s="8"/>
      <c r="AO561" s="8"/>
      <c r="AP561" s="8"/>
      <c r="AQ561" s="7"/>
      <c r="AR561" s="7"/>
    </row>
    <row r="562">
      <c r="A562" s="7"/>
      <c r="B562" s="7"/>
      <c r="C562" s="28"/>
      <c r="D562" s="28"/>
      <c r="E562" s="28"/>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8"/>
      <c r="AH562" s="8"/>
      <c r="AI562" s="8"/>
      <c r="AJ562" s="8"/>
      <c r="AK562" s="8"/>
      <c r="AL562" s="8"/>
      <c r="AM562" s="8"/>
      <c r="AN562" s="8"/>
      <c r="AO562" s="8"/>
      <c r="AP562" s="8"/>
      <c r="AQ562" s="7"/>
      <c r="AR562" s="7"/>
    </row>
    <row r="563">
      <c r="A563" s="7"/>
      <c r="B563" s="7"/>
      <c r="C563" s="28"/>
      <c r="D563" s="28"/>
      <c r="E563" s="28"/>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8"/>
      <c r="AH563" s="8"/>
      <c r="AI563" s="8"/>
      <c r="AJ563" s="8"/>
      <c r="AK563" s="8"/>
      <c r="AL563" s="8"/>
      <c r="AM563" s="8"/>
      <c r="AN563" s="8"/>
      <c r="AO563" s="8"/>
      <c r="AP563" s="8"/>
      <c r="AQ563" s="7"/>
      <c r="AR563" s="7"/>
    </row>
    <row r="564">
      <c r="A564" s="7"/>
      <c r="B564" s="7"/>
      <c r="C564" s="28"/>
      <c r="D564" s="28"/>
      <c r="E564" s="28"/>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8"/>
      <c r="AH564" s="8"/>
      <c r="AI564" s="8"/>
      <c r="AJ564" s="8"/>
      <c r="AK564" s="8"/>
      <c r="AL564" s="8"/>
      <c r="AM564" s="8"/>
      <c r="AN564" s="8"/>
      <c r="AO564" s="8"/>
      <c r="AP564" s="8"/>
      <c r="AQ564" s="7"/>
      <c r="AR564" s="7"/>
    </row>
    <row r="565">
      <c r="A565" s="7"/>
      <c r="B565" s="7"/>
      <c r="C565" s="28"/>
      <c r="D565" s="28"/>
      <c r="E565" s="28"/>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8"/>
      <c r="AH565" s="8"/>
      <c r="AI565" s="8"/>
      <c r="AJ565" s="8"/>
      <c r="AK565" s="8"/>
      <c r="AL565" s="8"/>
      <c r="AM565" s="8"/>
      <c r="AN565" s="8"/>
      <c r="AO565" s="8"/>
      <c r="AP565" s="8"/>
      <c r="AQ565" s="7"/>
      <c r="AR565" s="7"/>
    </row>
    <row r="566">
      <c r="A566" s="7"/>
      <c r="B566" s="7"/>
      <c r="C566" s="28"/>
      <c r="D566" s="28"/>
      <c r="E566" s="28"/>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8"/>
      <c r="AH566" s="8"/>
      <c r="AI566" s="8"/>
      <c r="AJ566" s="8"/>
      <c r="AK566" s="8"/>
      <c r="AL566" s="8"/>
      <c r="AM566" s="8"/>
      <c r="AN566" s="8"/>
      <c r="AO566" s="8"/>
      <c r="AP566" s="8"/>
      <c r="AQ566" s="7"/>
      <c r="AR566" s="7"/>
    </row>
    <row r="567">
      <c r="A567" s="7"/>
      <c r="B567" s="7"/>
      <c r="C567" s="28"/>
      <c r="D567" s="28"/>
      <c r="E567" s="28"/>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8"/>
      <c r="AH567" s="8"/>
      <c r="AI567" s="8"/>
      <c r="AJ567" s="8"/>
      <c r="AK567" s="8"/>
      <c r="AL567" s="8"/>
      <c r="AM567" s="8"/>
      <c r="AN567" s="8"/>
      <c r="AO567" s="8"/>
      <c r="AP567" s="8"/>
      <c r="AQ567" s="7"/>
      <c r="AR567" s="7"/>
    </row>
    <row r="568">
      <c r="A568" s="7"/>
      <c r="B568" s="7"/>
      <c r="C568" s="28"/>
      <c r="D568" s="28"/>
      <c r="E568" s="28"/>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8"/>
      <c r="AH568" s="8"/>
      <c r="AI568" s="8"/>
      <c r="AJ568" s="8"/>
      <c r="AK568" s="8"/>
      <c r="AL568" s="8"/>
      <c r="AM568" s="8"/>
      <c r="AN568" s="8"/>
      <c r="AO568" s="8"/>
      <c r="AP568" s="8"/>
      <c r="AQ568" s="7"/>
      <c r="AR568" s="7"/>
    </row>
    <row r="569">
      <c r="A569" s="7"/>
      <c r="B569" s="7"/>
      <c r="C569" s="28"/>
      <c r="D569" s="28"/>
      <c r="E569" s="28"/>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8"/>
      <c r="AH569" s="8"/>
      <c r="AI569" s="8"/>
      <c r="AJ569" s="8"/>
      <c r="AK569" s="8"/>
      <c r="AL569" s="8"/>
      <c r="AM569" s="8"/>
      <c r="AN569" s="8"/>
      <c r="AO569" s="8"/>
      <c r="AP569" s="8"/>
      <c r="AQ569" s="7"/>
      <c r="AR569" s="7"/>
    </row>
    <row r="570">
      <c r="A570" s="7"/>
      <c r="B570" s="7"/>
      <c r="C570" s="28"/>
      <c r="D570" s="28"/>
      <c r="E570" s="28"/>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8"/>
      <c r="AH570" s="8"/>
      <c r="AI570" s="8"/>
      <c r="AJ570" s="8"/>
      <c r="AK570" s="8"/>
      <c r="AL570" s="8"/>
      <c r="AM570" s="8"/>
      <c r="AN570" s="8"/>
      <c r="AO570" s="8"/>
      <c r="AP570" s="8"/>
      <c r="AQ570" s="7"/>
      <c r="AR570" s="7"/>
    </row>
    <row r="571">
      <c r="A571" s="7"/>
      <c r="B571" s="7"/>
      <c r="C571" s="28"/>
      <c r="D571" s="28"/>
      <c r="E571" s="28"/>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8"/>
      <c r="AH571" s="8"/>
      <c r="AI571" s="8"/>
      <c r="AJ571" s="8"/>
      <c r="AK571" s="8"/>
      <c r="AL571" s="8"/>
      <c r="AM571" s="8"/>
      <c r="AN571" s="8"/>
      <c r="AO571" s="8"/>
      <c r="AP571" s="8"/>
      <c r="AQ571" s="7"/>
      <c r="AR571" s="7"/>
    </row>
    <row r="572">
      <c r="A572" s="7"/>
      <c r="B572" s="7"/>
      <c r="C572" s="28"/>
      <c r="D572" s="28"/>
      <c r="E572" s="28"/>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8"/>
      <c r="AH572" s="8"/>
      <c r="AI572" s="8"/>
      <c r="AJ572" s="8"/>
      <c r="AK572" s="8"/>
      <c r="AL572" s="8"/>
      <c r="AM572" s="8"/>
      <c r="AN572" s="8"/>
      <c r="AO572" s="8"/>
      <c r="AP572" s="8"/>
      <c r="AQ572" s="7"/>
      <c r="AR572" s="7"/>
    </row>
    <row r="573">
      <c r="A573" s="7"/>
      <c r="B573" s="7"/>
      <c r="C573" s="28"/>
      <c r="D573" s="28"/>
      <c r="E573" s="28"/>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8"/>
      <c r="AH573" s="8"/>
      <c r="AI573" s="8"/>
      <c r="AJ573" s="8"/>
      <c r="AK573" s="8"/>
      <c r="AL573" s="8"/>
      <c r="AM573" s="8"/>
      <c r="AN573" s="8"/>
      <c r="AO573" s="8"/>
      <c r="AP573" s="8"/>
      <c r="AQ573" s="7"/>
      <c r="AR573" s="7"/>
    </row>
    <row r="574">
      <c r="A574" s="7"/>
      <c r="B574" s="7"/>
      <c r="C574" s="28"/>
      <c r="D574" s="28"/>
      <c r="E574" s="28"/>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8"/>
      <c r="AH574" s="8"/>
      <c r="AI574" s="8"/>
      <c r="AJ574" s="8"/>
      <c r="AK574" s="8"/>
      <c r="AL574" s="8"/>
      <c r="AM574" s="8"/>
      <c r="AN574" s="8"/>
      <c r="AO574" s="8"/>
      <c r="AP574" s="8"/>
      <c r="AQ574" s="7"/>
      <c r="AR574" s="7"/>
    </row>
    <row r="575">
      <c r="A575" s="7"/>
      <c r="B575" s="7"/>
      <c r="C575" s="28"/>
      <c r="D575" s="28"/>
      <c r="E575" s="28"/>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8"/>
      <c r="AH575" s="8"/>
      <c r="AI575" s="8"/>
      <c r="AJ575" s="8"/>
      <c r="AK575" s="8"/>
      <c r="AL575" s="8"/>
      <c r="AM575" s="8"/>
      <c r="AN575" s="8"/>
      <c r="AO575" s="8"/>
      <c r="AP575" s="8"/>
      <c r="AQ575" s="7"/>
      <c r="AR575" s="7"/>
    </row>
    <row r="576">
      <c r="A576" s="7"/>
      <c r="B576" s="7"/>
      <c r="C576" s="28"/>
      <c r="D576" s="28"/>
      <c r="E576" s="28"/>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8"/>
      <c r="AH576" s="8"/>
      <c r="AI576" s="8"/>
      <c r="AJ576" s="8"/>
      <c r="AK576" s="8"/>
      <c r="AL576" s="8"/>
      <c r="AM576" s="8"/>
      <c r="AN576" s="8"/>
      <c r="AO576" s="8"/>
      <c r="AP576" s="8"/>
      <c r="AQ576" s="7"/>
      <c r="AR576" s="7"/>
    </row>
    <row r="577">
      <c r="A577" s="7"/>
      <c r="B577" s="7"/>
      <c r="C577" s="28"/>
      <c r="D577" s="28"/>
      <c r="E577" s="28"/>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8"/>
      <c r="AH577" s="8"/>
      <c r="AI577" s="8"/>
      <c r="AJ577" s="8"/>
      <c r="AK577" s="8"/>
      <c r="AL577" s="8"/>
      <c r="AM577" s="8"/>
      <c r="AN577" s="8"/>
      <c r="AO577" s="8"/>
      <c r="AP577" s="8"/>
      <c r="AQ577" s="7"/>
      <c r="AR577" s="7"/>
    </row>
    <row r="578">
      <c r="A578" s="7"/>
      <c r="B578" s="7"/>
      <c r="C578" s="28"/>
      <c r="D578" s="28"/>
      <c r="E578" s="28"/>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8"/>
      <c r="AH578" s="8"/>
      <c r="AI578" s="8"/>
      <c r="AJ578" s="8"/>
      <c r="AK578" s="8"/>
      <c r="AL578" s="8"/>
      <c r="AM578" s="8"/>
      <c r="AN578" s="8"/>
      <c r="AO578" s="8"/>
      <c r="AP578" s="8"/>
      <c r="AQ578" s="7"/>
      <c r="AR578" s="7"/>
    </row>
    <row r="579">
      <c r="A579" s="7"/>
      <c r="B579" s="7"/>
      <c r="C579" s="28"/>
      <c r="D579" s="28"/>
      <c r="E579" s="28"/>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8"/>
      <c r="AH579" s="8"/>
      <c r="AI579" s="8"/>
      <c r="AJ579" s="8"/>
      <c r="AK579" s="8"/>
      <c r="AL579" s="8"/>
      <c r="AM579" s="8"/>
      <c r="AN579" s="8"/>
      <c r="AO579" s="8"/>
      <c r="AP579" s="8"/>
      <c r="AQ579" s="7"/>
      <c r="AR579" s="7"/>
    </row>
    <row r="580">
      <c r="A580" s="7"/>
      <c r="B580" s="7"/>
      <c r="C580" s="28"/>
      <c r="D580" s="28"/>
      <c r="E580" s="28"/>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8"/>
      <c r="AH580" s="8"/>
      <c r="AI580" s="8"/>
      <c r="AJ580" s="8"/>
      <c r="AK580" s="8"/>
      <c r="AL580" s="8"/>
      <c r="AM580" s="8"/>
      <c r="AN580" s="8"/>
      <c r="AO580" s="8"/>
      <c r="AP580" s="8"/>
      <c r="AQ580" s="7"/>
      <c r="AR580" s="7"/>
    </row>
    <row r="581">
      <c r="A581" s="7"/>
      <c r="B581" s="7"/>
      <c r="C581" s="28"/>
      <c r="D581" s="28"/>
      <c r="E581" s="28"/>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8"/>
      <c r="AH581" s="8"/>
      <c r="AI581" s="8"/>
      <c r="AJ581" s="8"/>
      <c r="AK581" s="8"/>
      <c r="AL581" s="8"/>
      <c r="AM581" s="8"/>
      <c r="AN581" s="8"/>
      <c r="AO581" s="8"/>
      <c r="AP581" s="8"/>
      <c r="AQ581" s="7"/>
      <c r="AR581" s="7"/>
    </row>
    <row r="582">
      <c r="A582" s="7"/>
      <c r="B582" s="7"/>
      <c r="C582" s="28"/>
      <c r="D582" s="28"/>
      <c r="E582" s="28"/>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8"/>
      <c r="AH582" s="8"/>
      <c r="AI582" s="8"/>
      <c r="AJ582" s="8"/>
      <c r="AK582" s="8"/>
      <c r="AL582" s="8"/>
      <c r="AM582" s="8"/>
      <c r="AN582" s="8"/>
      <c r="AO582" s="8"/>
      <c r="AP582" s="8"/>
      <c r="AQ582" s="7"/>
      <c r="AR582" s="7"/>
    </row>
    <row r="583">
      <c r="A583" s="7"/>
      <c r="B583" s="7"/>
      <c r="C583" s="28"/>
      <c r="D583" s="28"/>
      <c r="E583" s="28"/>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8"/>
      <c r="AH583" s="8"/>
      <c r="AI583" s="8"/>
      <c r="AJ583" s="8"/>
      <c r="AK583" s="8"/>
      <c r="AL583" s="8"/>
      <c r="AM583" s="8"/>
      <c r="AN583" s="8"/>
      <c r="AO583" s="8"/>
      <c r="AP583" s="8"/>
      <c r="AQ583" s="7"/>
      <c r="AR583" s="7"/>
    </row>
    <row r="584">
      <c r="A584" s="7"/>
      <c r="B584" s="7"/>
      <c r="C584" s="28"/>
      <c r="D584" s="28"/>
      <c r="E584" s="28"/>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8"/>
      <c r="AH584" s="8"/>
      <c r="AI584" s="8"/>
      <c r="AJ584" s="8"/>
      <c r="AK584" s="8"/>
      <c r="AL584" s="8"/>
      <c r="AM584" s="8"/>
      <c r="AN584" s="8"/>
      <c r="AO584" s="8"/>
      <c r="AP584" s="8"/>
      <c r="AQ584" s="7"/>
      <c r="AR584" s="7"/>
    </row>
    <row r="585">
      <c r="A585" s="7"/>
      <c r="B585" s="7"/>
      <c r="C585" s="28"/>
      <c r="D585" s="28"/>
      <c r="E585" s="28"/>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8"/>
      <c r="AH585" s="8"/>
      <c r="AI585" s="8"/>
      <c r="AJ585" s="8"/>
      <c r="AK585" s="8"/>
      <c r="AL585" s="8"/>
      <c r="AM585" s="8"/>
      <c r="AN585" s="8"/>
      <c r="AO585" s="8"/>
      <c r="AP585" s="8"/>
      <c r="AQ585" s="7"/>
      <c r="AR585" s="7"/>
    </row>
    <row r="586">
      <c r="A586" s="7"/>
      <c r="B586" s="7"/>
      <c r="C586" s="28"/>
      <c r="D586" s="28"/>
      <c r="E586" s="28"/>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8"/>
      <c r="AH586" s="8"/>
      <c r="AI586" s="8"/>
      <c r="AJ586" s="8"/>
      <c r="AK586" s="8"/>
      <c r="AL586" s="8"/>
      <c r="AM586" s="8"/>
      <c r="AN586" s="8"/>
      <c r="AO586" s="8"/>
      <c r="AP586" s="8"/>
      <c r="AQ586" s="7"/>
      <c r="AR586" s="7"/>
    </row>
    <row r="587">
      <c r="A587" s="7"/>
      <c r="B587" s="7"/>
      <c r="C587" s="28"/>
      <c r="D587" s="28"/>
      <c r="E587" s="28"/>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8"/>
      <c r="AH587" s="8"/>
      <c r="AI587" s="8"/>
      <c r="AJ587" s="8"/>
      <c r="AK587" s="8"/>
      <c r="AL587" s="8"/>
      <c r="AM587" s="8"/>
      <c r="AN587" s="8"/>
      <c r="AO587" s="8"/>
      <c r="AP587" s="8"/>
      <c r="AQ587" s="7"/>
      <c r="AR587" s="7"/>
    </row>
    <row r="588">
      <c r="A588" s="7"/>
      <c r="B588" s="7"/>
      <c r="C588" s="28"/>
      <c r="D588" s="28"/>
      <c r="E588" s="28"/>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8"/>
      <c r="AH588" s="8"/>
      <c r="AI588" s="8"/>
      <c r="AJ588" s="8"/>
      <c r="AK588" s="8"/>
      <c r="AL588" s="8"/>
      <c r="AM588" s="8"/>
      <c r="AN588" s="8"/>
      <c r="AO588" s="8"/>
      <c r="AP588" s="8"/>
      <c r="AQ588" s="7"/>
      <c r="AR588" s="7"/>
    </row>
    <row r="589">
      <c r="A589" s="7"/>
      <c r="B589" s="7"/>
      <c r="C589" s="28"/>
      <c r="D589" s="28"/>
      <c r="E589" s="28"/>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8"/>
      <c r="AH589" s="8"/>
      <c r="AI589" s="8"/>
      <c r="AJ589" s="8"/>
      <c r="AK589" s="8"/>
      <c r="AL589" s="8"/>
      <c r="AM589" s="8"/>
      <c r="AN589" s="8"/>
      <c r="AO589" s="8"/>
      <c r="AP589" s="8"/>
      <c r="AQ589" s="7"/>
      <c r="AR589" s="7"/>
    </row>
    <row r="590">
      <c r="A590" s="7"/>
      <c r="B590" s="7"/>
      <c r="C590" s="28"/>
      <c r="D590" s="28"/>
      <c r="E590" s="28"/>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8"/>
      <c r="AH590" s="8"/>
      <c r="AI590" s="8"/>
      <c r="AJ590" s="8"/>
      <c r="AK590" s="8"/>
      <c r="AL590" s="8"/>
      <c r="AM590" s="8"/>
      <c r="AN590" s="8"/>
      <c r="AO590" s="8"/>
      <c r="AP590" s="8"/>
      <c r="AQ590" s="7"/>
      <c r="AR590" s="7"/>
    </row>
    <row r="591">
      <c r="A591" s="7"/>
      <c r="B591" s="7"/>
      <c r="C591" s="28"/>
      <c r="D591" s="28"/>
      <c r="E591" s="28"/>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8"/>
      <c r="AH591" s="8"/>
      <c r="AI591" s="8"/>
      <c r="AJ591" s="8"/>
      <c r="AK591" s="8"/>
      <c r="AL591" s="8"/>
      <c r="AM591" s="8"/>
      <c r="AN591" s="8"/>
      <c r="AO591" s="8"/>
      <c r="AP591" s="8"/>
      <c r="AQ591" s="7"/>
      <c r="AR591" s="7"/>
    </row>
    <row r="592">
      <c r="A592" s="7"/>
      <c r="B592" s="7"/>
      <c r="C592" s="28"/>
      <c r="D592" s="28"/>
      <c r="E592" s="28"/>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8"/>
      <c r="AH592" s="8"/>
      <c r="AI592" s="8"/>
      <c r="AJ592" s="8"/>
      <c r="AK592" s="8"/>
      <c r="AL592" s="8"/>
      <c r="AM592" s="8"/>
      <c r="AN592" s="8"/>
      <c r="AO592" s="8"/>
      <c r="AP592" s="8"/>
      <c r="AQ592" s="7"/>
      <c r="AR592" s="7"/>
    </row>
    <row r="593">
      <c r="A593" s="7"/>
      <c r="B593" s="7"/>
      <c r="C593" s="28"/>
      <c r="D593" s="28"/>
      <c r="E593" s="28"/>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8"/>
      <c r="AH593" s="8"/>
      <c r="AI593" s="8"/>
      <c r="AJ593" s="8"/>
      <c r="AK593" s="8"/>
      <c r="AL593" s="8"/>
      <c r="AM593" s="8"/>
      <c r="AN593" s="8"/>
      <c r="AO593" s="8"/>
      <c r="AP593" s="8"/>
      <c r="AQ593" s="7"/>
      <c r="AR593" s="7"/>
    </row>
    <row r="594">
      <c r="A594" s="7"/>
      <c r="B594" s="7"/>
      <c r="C594" s="28"/>
      <c r="D594" s="28"/>
      <c r="E594" s="28"/>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8"/>
      <c r="AH594" s="8"/>
      <c r="AI594" s="8"/>
      <c r="AJ594" s="8"/>
      <c r="AK594" s="8"/>
      <c r="AL594" s="8"/>
      <c r="AM594" s="8"/>
      <c r="AN594" s="8"/>
      <c r="AO594" s="8"/>
      <c r="AP594" s="8"/>
      <c r="AQ594" s="7"/>
      <c r="AR594" s="7"/>
    </row>
    <row r="595">
      <c r="A595" s="7"/>
      <c r="B595" s="7"/>
      <c r="C595" s="28"/>
      <c r="D595" s="28"/>
      <c r="E595" s="28"/>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8"/>
      <c r="AH595" s="8"/>
      <c r="AI595" s="8"/>
      <c r="AJ595" s="8"/>
      <c r="AK595" s="8"/>
      <c r="AL595" s="8"/>
      <c r="AM595" s="8"/>
      <c r="AN595" s="8"/>
      <c r="AO595" s="8"/>
      <c r="AP595" s="8"/>
      <c r="AQ595" s="7"/>
      <c r="AR595" s="7"/>
    </row>
    <row r="596">
      <c r="A596" s="7"/>
      <c r="B596" s="7"/>
      <c r="C596" s="28"/>
      <c r="D596" s="28"/>
      <c r="E596" s="28"/>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8"/>
      <c r="AH596" s="8"/>
      <c r="AI596" s="8"/>
      <c r="AJ596" s="8"/>
      <c r="AK596" s="8"/>
      <c r="AL596" s="8"/>
      <c r="AM596" s="8"/>
      <c r="AN596" s="8"/>
      <c r="AO596" s="8"/>
      <c r="AP596" s="8"/>
      <c r="AQ596" s="7"/>
      <c r="AR596" s="7"/>
    </row>
    <row r="597">
      <c r="A597" s="7"/>
      <c r="B597" s="7"/>
      <c r="C597" s="28"/>
      <c r="D597" s="28"/>
      <c r="E597" s="28"/>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8"/>
      <c r="AH597" s="8"/>
      <c r="AI597" s="8"/>
      <c r="AJ597" s="8"/>
      <c r="AK597" s="8"/>
      <c r="AL597" s="8"/>
      <c r="AM597" s="8"/>
      <c r="AN597" s="8"/>
      <c r="AO597" s="8"/>
      <c r="AP597" s="8"/>
      <c r="AQ597" s="7"/>
      <c r="AR597" s="7"/>
    </row>
    <row r="598">
      <c r="A598" s="7"/>
      <c r="B598" s="7"/>
      <c r="C598" s="28"/>
      <c r="D598" s="28"/>
      <c r="E598" s="28"/>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8"/>
      <c r="AH598" s="8"/>
      <c r="AI598" s="8"/>
      <c r="AJ598" s="8"/>
      <c r="AK598" s="8"/>
      <c r="AL598" s="8"/>
      <c r="AM598" s="8"/>
      <c r="AN598" s="8"/>
      <c r="AO598" s="8"/>
      <c r="AP598" s="8"/>
      <c r="AQ598" s="7"/>
      <c r="AR598" s="7"/>
    </row>
    <row r="599">
      <c r="A599" s="7"/>
      <c r="B599" s="7"/>
      <c r="C599" s="28"/>
      <c r="D599" s="28"/>
      <c r="E599" s="28"/>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8"/>
      <c r="AH599" s="8"/>
      <c r="AI599" s="8"/>
      <c r="AJ599" s="8"/>
      <c r="AK599" s="8"/>
      <c r="AL599" s="8"/>
      <c r="AM599" s="8"/>
      <c r="AN599" s="8"/>
      <c r="AO599" s="8"/>
      <c r="AP599" s="8"/>
      <c r="AQ599" s="7"/>
      <c r="AR599" s="7"/>
    </row>
    <row r="600">
      <c r="A600" s="7"/>
      <c r="B600" s="7"/>
      <c r="C600" s="28"/>
      <c r="D600" s="28"/>
      <c r="E600" s="28"/>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8"/>
      <c r="AH600" s="8"/>
      <c r="AI600" s="8"/>
      <c r="AJ600" s="8"/>
      <c r="AK600" s="8"/>
      <c r="AL600" s="8"/>
      <c r="AM600" s="8"/>
      <c r="AN600" s="8"/>
      <c r="AO600" s="8"/>
      <c r="AP600" s="8"/>
      <c r="AQ600" s="7"/>
      <c r="AR600" s="7"/>
    </row>
    <row r="601">
      <c r="A601" s="7"/>
      <c r="B601" s="7"/>
      <c r="C601" s="28"/>
      <c r="D601" s="28"/>
      <c r="E601" s="28"/>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8"/>
      <c r="AH601" s="8"/>
      <c r="AI601" s="8"/>
      <c r="AJ601" s="8"/>
      <c r="AK601" s="8"/>
      <c r="AL601" s="8"/>
      <c r="AM601" s="8"/>
      <c r="AN601" s="8"/>
      <c r="AO601" s="8"/>
      <c r="AP601" s="8"/>
      <c r="AQ601" s="7"/>
      <c r="AR601" s="7"/>
    </row>
    <row r="602">
      <c r="A602" s="7"/>
      <c r="B602" s="7"/>
      <c r="C602" s="28"/>
      <c r="D602" s="28"/>
      <c r="E602" s="28"/>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8"/>
      <c r="AH602" s="8"/>
      <c r="AI602" s="8"/>
      <c r="AJ602" s="8"/>
      <c r="AK602" s="8"/>
      <c r="AL602" s="8"/>
      <c r="AM602" s="8"/>
      <c r="AN602" s="8"/>
      <c r="AO602" s="8"/>
      <c r="AP602" s="8"/>
      <c r="AQ602" s="7"/>
      <c r="AR602" s="7"/>
    </row>
    <row r="603">
      <c r="A603" s="7"/>
      <c r="B603" s="7"/>
      <c r="C603" s="28"/>
      <c r="D603" s="28"/>
      <c r="E603" s="28"/>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8"/>
      <c r="AH603" s="8"/>
      <c r="AI603" s="8"/>
      <c r="AJ603" s="8"/>
      <c r="AK603" s="8"/>
      <c r="AL603" s="8"/>
      <c r="AM603" s="8"/>
      <c r="AN603" s="8"/>
      <c r="AO603" s="8"/>
      <c r="AP603" s="8"/>
      <c r="AQ603" s="7"/>
      <c r="AR603" s="7"/>
    </row>
    <row r="604">
      <c r="A604" s="7"/>
      <c r="B604" s="7"/>
      <c r="C604" s="28"/>
      <c r="D604" s="28"/>
      <c r="E604" s="28"/>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8"/>
      <c r="AH604" s="8"/>
      <c r="AI604" s="8"/>
      <c r="AJ604" s="8"/>
      <c r="AK604" s="8"/>
      <c r="AL604" s="8"/>
      <c r="AM604" s="8"/>
      <c r="AN604" s="8"/>
      <c r="AO604" s="8"/>
      <c r="AP604" s="8"/>
      <c r="AQ604" s="7"/>
      <c r="AR604" s="7"/>
    </row>
    <row r="605">
      <c r="A605" s="7"/>
      <c r="B605" s="7"/>
      <c r="C605" s="28"/>
      <c r="D605" s="28"/>
      <c r="E605" s="28"/>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8"/>
      <c r="AH605" s="8"/>
      <c r="AI605" s="8"/>
      <c r="AJ605" s="8"/>
      <c r="AK605" s="8"/>
      <c r="AL605" s="8"/>
      <c r="AM605" s="8"/>
      <c r="AN605" s="8"/>
      <c r="AO605" s="8"/>
      <c r="AP605" s="8"/>
      <c r="AQ605" s="7"/>
      <c r="AR605" s="7"/>
    </row>
    <row r="606">
      <c r="A606" s="7"/>
      <c r="B606" s="7"/>
      <c r="C606" s="28"/>
      <c r="D606" s="28"/>
      <c r="E606" s="28"/>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8"/>
      <c r="AH606" s="8"/>
      <c r="AI606" s="8"/>
      <c r="AJ606" s="8"/>
      <c r="AK606" s="8"/>
      <c r="AL606" s="8"/>
      <c r="AM606" s="8"/>
      <c r="AN606" s="8"/>
      <c r="AO606" s="8"/>
      <c r="AP606" s="8"/>
      <c r="AQ606" s="7"/>
      <c r="AR606" s="7"/>
    </row>
    <row r="607">
      <c r="A607" s="7"/>
      <c r="B607" s="7"/>
      <c r="C607" s="28"/>
      <c r="D607" s="28"/>
      <c r="E607" s="28"/>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8"/>
      <c r="AH607" s="8"/>
      <c r="AI607" s="8"/>
      <c r="AJ607" s="8"/>
      <c r="AK607" s="8"/>
      <c r="AL607" s="8"/>
      <c r="AM607" s="8"/>
      <c r="AN607" s="8"/>
      <c r="AO607" s="8"/>
      <c r="AP607" s="8"/>
      <c r="AQ607" s="7"/>
      <c r="AR607" s="7"/>
    </row>
    <row r="608">
      <c r="A608" s="7"/>
      <c r="B608" s="7"/>
      <c r="C608" s="28"/>
      <c r="D608" s="28"/>
      <c r="E608" s="28"/>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8"/>
      <c r="AH608" s="8"/>
      <c r="AI608" s="8"/>
      <c r="AJ608" s="8"/>
      <c r="AK608" s="8"/>
      <c r="AL608" s="8"/>
      <c r="AM608" s="8"/>
      <c r="AN608" s="8"/>
      <c r="AO608" s="8"/>
      <c r="AP608" s="8"/>
      <c r="AQ608" s="7"/>
      <c r="AR608" s="7"/>
    </row>
    <row r="609">
      <c r="A609" s="7"/>
      <c r="B609" s="7"/>
      <c r="C609" s="28"/>
      <c r="D609" s="28"/>
      <c r="E609" s="28"/>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8"/>
      <c r="AH609" s="8"/>
      <c r="AI609" s="8"/>
      <c r="AJ609" s="8"/>
      <c r="AK609" s="8"/>
      <c r="AL609" s="8"/>
      <c r="AM609" s="8"/>
      <c r="AN609" s="8"/>
      <c r="AO609" s="8"/>
      <c r="AP609" s="8"/>
      <c r="AQ609" s="7"/>
      <c r="AR609" s="7"/>
    </row>
    <row r="610">
      <c r="A610" s="7"/>
      <c r="B610" s="7"/>
      <c r="C610" s="28"/>
      <c r="D610" s="28"/>
      <c r="E610" s="28"/>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8"/>
      <c r="AH610" s="8"/>
      <c r="AI610" s="8"/>
      <c r="AJ610" s="8"/>
      <c r="AK610" s="8"/>
      <c r="AL610" s="8"/>
      <c r="AM610" s="8"/>
      <c r="AN610" s="8"/>
      <c r="AO610" s="8"/>
      <c r="AP610" s="8"/>
      <c r="AQ610" s="7"/>
      <c r="AR610" s="7"/>
    </row>
    <row r="611">
      <c r="A611" s="7"/>
      <c r="B611" s="7"/>
      <c r="C611" s="28"/>
      <c r="D611" s="28"/>
      <c r="E611" s="28"/>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8"/>
      <c r="AH611" s="8"/>
      <c r="AI611" s="8"/>
      <c r="AJ611" s="8"/>
      <c r="AK611" s="8"/>
      <c r="AL611" s="8"/>
      <c r="AM611" s="8"/>
      <c r="AN611" s="8"/>
      <c r="AO611" s="8"/>
      <c r="AP611" s="8"/>
      <c r="AQ611" s="7"/>
      <c r="AR611" s="7"/>
    </row>
    <row r="612">
      <c r="A612" s="7"/>
      <c r="B612" s="7"/>
      <c r="C612" s="28"/>
      <c r="D612" s="28"/>
      <c r="E612" s="28"/>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8"/>
      <c r="AH612" s="8"/>
      <c r="AI612" s="8"/>
      <c r="AJ612" s="8"/>
      <c r="AK612" s="8"/>
      <c r="AL612" s="8"/>
      <c r="AM612" s="8"/>
      <c r="AN612" s="8"/>
      <c r="AO612" s="8"/>
      <c r="AP612" s="8"/>
      <c r="AQ612" s="7"/>
      <c r="AR612" s="7"/>
    </row>
    <row r="613">
      <c r="A613" s="7"/>
      <c r="B613" s="7"/>
      <c r="C613" s="28"/>
      <c r="D613" s="28"/>
      <c r="E613" s="28"/>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8"/>
      <c r="AH613" s="8"/>
      <c r="AI613" s="8"/>
      <c r="AJ613" s="8"/>
      <c r="AK613" s="8"/>
      <c r="AL613" s="8"/>
      <c r="AM613" s="8"/>
      <c r="AN613" s="8"/>
      <c r="AO613" s="8"/>
      <c r="AP613" s="8"/>
      <c r="AQ613" s="7"/>
      <c r="AR613" s="7"/>
    </row>
    <row r="614">
      <c r="A614" s="7"/>
      <c r="B614" s="7"/>
      <c r="C614" s="28"/>
      <c r="D614" s="28"/>
      <c r="E614" s="28"/>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8"/>
      <c r="AH614" s="8"/>
      <c r="AI614" s="8"/>
      <c r="AJ614" s="8"/>
      <c r="AK614" s="8"/>
      <c r="AL614" s="8"/>
      <c r="AM614" s="8"/>
      <c r="AN614" s="8"/>
      <c r="AO614" s="8"/>
      <c r="AP614" s="8"/>
      <c r="AQ614" s="7"/>
      <c r="AR614" s="7"/>
    </row>
    <row r="615">
      <c r="A615" s="7"/>
      <c r="B615" s="7"/>
      <c r="C615" s="28"/>
      <c r="D615" s="28"/>
      <c r="E615" s="28"/>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8"/>
      <c r="AH615" s="8"/>
      <c r="AI615" s="8"/>
      <c r="AJ615" s="8"/>
      <c r="AK615" s="8"/>
      <c r="AL615" s="8"/>
      <c r="AM615" s="8"/>
      <c r="AN615" s="8"/>
      <c r="AO615" s="8"/>
      <c r="AP615" s="8"/>
      <c r="AQ615" s="7"/>
      <c r="AR615" s="7"/>
    </row>
    <row r="616">
      <c r="A616" s="7"/>
      <c r="B616" s="7"/>
      <c r="C616" s="28"/>
      <c r="D616" s="28"/>
      <c r="E616" s="28"/>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8"/>
      <c r="AH616" s="8"/>
      <c r="AI616" s="8"/>
      <c r="AJ616" s="8"/>
      <c r="AK616" s="8"/>
      <c r="AL616" s="8"/>
      <c r="AM616" s="8"/>
      <c r="AN616" s="8"/>
      <c r="AO616" s="8"/>
      <c r="AP616" s="8"/>
      <c r="AQ616" s="7"/>
      <c r="AR616" s="7"/>
    </row>
    <row r="617">
      <c r="A617" s="7"/>
      <c r="B617" s="7"/>
      <c r="C617" s="28"/>
      <c r="D617" s="28"/>
      <c r="E617" s="28"/>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8"/>
      <c r="AH617" s="8"/>
      <c r="AI617" s="8"/>
      <c r="AJ617" s="8"/>
      <c r="AK617" s="8"/>
      <c r="AL617" s="8"/>
      <c r="AM617" s="8"/>
      <c r="AN617" s="8"/>
      <c r="AO617" s="8"/>
      <c r="AP617" s="8"/>
      <c r="AQ617" s="7"/>
      <c r="AR617" s="7"/>
    </row>
    <row r="618">
      <c r="A618" s="7"/>
      <c r="B618" s="7"/>
      <c r="C618" s="28"/>
      <c r="D618" s="28"/>
      <c r="E618" s="28"/>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8"/>
      <c r="AH618" s="8"/>
      <c r="AI618" s="8"/>
      <c r="AJ618" s="8"/>
      <c r="AK618" s="8"/>
      <c r="AL618" s="8"/>
      <c r="AM618" s="8"/>
      <c r="AN618" s="8"/>
      <c r="AO618" s="8"/>
      <c r="AP618" s="8"/>
      <c r="AQ618" s="7"/>
      <c r="AR618" s="7"/>
    </row>
    <row r="619">
      <c r="A619" s="7"/>
      <c r="B619" s="7"/>
      <c r="C619" s="28"/>
      <c r="D619" s="28"/>
      <c r="E619" s="28"/>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8"/>
      <c r="AH619" s="8"/>
      <c r="AI619" s="8"/>
      <c r="AJ619" s="8"/>
      <c r="AK619" s="8"/>
      <c r="AL619" s="8"/>
      <c r="AM619" s="8"/>
      <c r="AN619" s="8"/>
      <c r="AO619" s="8"/>
      <c r="AP619" s="8"/>
      <c r="AQ619" s="7"/>
      <c r="AR619" s="7"/>
    </row>
    <row r="620">
      <c r="A620" s="7"/>
      <c r="B620" s="7"/>
      <c r="C620" s="28"/>
      <c r="D620" s="28"/>
      <c r="E620" s="28"/>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8"/>
      <c r="AH620" s="8"/>
      <c r="AI620" s="8"/>
      <c r="AJ620" s="8"/>
      <c r="AK620" s="8"/>
      <c r="AL620" s="8"/>
      <c r="AM620" s="8"/>
      <c r="AN620" s="8"/>
      <c r="AO620" s="8"/>
      <c r="AP620" s="8"/>
      <c r="AQ620" s="7"/>
      <c r="AR620" s="7"/>
    </row>
    <row r="621">
      <c r="A621" s="7"/>
      <c r="B621" s="7"/>
      <c r="C621" s="28"/>
      <c r="D621" s="28"/>
      <c r="E621" s="28"/>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8"/>
      <c r="AH621" s="8"/>
      <c r="AI621" s="8"/>
      <c r="AJ621" s="8"/>
      <c r="AK621" s="8"/>
      <c r="AL621" s="8"/>
      <c r="AM621" s="8"/>
      <c r="AN621" s="8"/>
      <c r="AO621" s="8"/>
      <c r="AP621" s="8"/>
      <c r="AQ621" s="7"/>
      <c r="AR621" s="7"/>
    </row>
    <row r="622">
      <c r="A622" s="7"/>
      <c r="B622" s="7"/>
      <c r="C622" s="28"/>
      <c r="D622" s="28"/>
      <c r="E622" s="28"/>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8"/>
      <c r="AH622" s="8"/>
      <c r="AI622" s="8"/>
      <c r="AJ622" s="8"/>
      <c r="AK622" s="8"/>
      <c r="AL622" s="8"/>
      <c r="AM622" s="8"/>
      <c r="AN622" s="8"/>
      <c r="AO622" s="8"/>
      <c r="AP622" s="8"/>
      <c r="AQ622" s="7"/>
      <c r="AR622" s="7"/>
    </row>
    <row r="623">
      <c r="A623" s="7"/>
      <c r="B623" s="7"/>
      <c r="C623" s="28"/>
      <c r="D623" s="28"/>
      <c r="E623" s="28"/>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8"/>
      <c r="AH623" s="8"/>
      <c r="AI623" s="8"/>
      <c r="AJ623" s="8"/>
      <c r="AK623" s="8"/>
      <c r="AL623" s="8"/>
      <c r="AM623" s="8"/>
      <c r="AN623" s="8"/>
      <c r="AO623" s="8"/>
      <c r="AP623" s="8"/>
      <c r="AQ623" s="7"/>
      <c r="AR623" s="7"/>
    </row>
    <row r="624">
      <c r="A624" s="7"/>
      <c r="B624" s="7"/>
      <c r="C624" s="28"/>
      <c r="D624" s="28"/>
      <c r="E624" s="28"/>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8"/>
      <c r="AH624" s="8"/>
      <c r="AI624" s="8"/>
      <c r="AJ624" s="8"/>
      <c r="AK624" s="8"/>
      <c r="AL624" s="8"/>
      <c r="AM624" s="8"/>
      <c r="AN624" s="8"/>
      <c r="AO624" s="8"/>
      <c r="AP624" s="8"/>
      <c r="AQ624" s="7"/>
      <c r="AR624" s="7"/>
    </row>
    <row r="625">
      <c r="A625" s="7"/>
      <c r="B625" s="7"/>
      <c r="C625" s="28"/>
      <c r="D625" s="28"/>
      <c r="E625" s="28"/>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8"/>
      <c r="AH625" s="8"/>
      <c r="AI625" s="8"/>
      <c r="AJ625" s="8"/>
      <c r="AK625" s="8"/>
      <c r="AL625" s="8"/>
      <c r="AM625" s="8"/>
      <c r="AN625" s="8"/>
      <c r="AO625" s="8"/>
      <c r="AP625" s="8"/>
      <c r="AQ625" s="7"/>
      <c r="AR625" s="7"/>
    </row>
    <row r="626">
      <c r="A626" s="7"/>
      <c r="B626" s="7"/>
      <c r="C626" s="28"/>
      <c r="D626" s="28"/>
      <c r="E626" s="28"/>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8"/>
      <c r="AH626" s="8"/>
      <c r="AI626" s="8"/>
      <c r="AJ626" s="8"/>
      <c r="AK626" s="8"/>
      <c r="AL626" s="8"/>
      <c r="AM626" s="8"/>
      <c r="AN626" s="8"/>
      <c r="AO626" s="8"/>
      <c r="AP626" s="8"/>
      <c r="AQ626" s="7"/>
      <c r="AR626" s="7"/>
    </row>
    <row r="627">
      <c r="A627" s="7"/>
      <c r="B627" s="7"/>
      <c r="C627" s="28"/>
      <c r="D627" s="28"/>
      <c r="E627" s="28"/>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8"/>
      <c r="AH627" s="8"/>
      <c r="AI627" s="8"/>
      <c r="AJ627" s="8"/>
      <c r="AK627" s="8"/>
      <c r="AL627" s="8"/>
      <c r="AM627" s="8"/>
      <c r="AN627" s="8"/>
      <c r="AO627" s="8"/>
      <c r="AP627" s="8"/>
      <c r="AQ627" s="7"/>
      <c r="AR627" s="7"/>
    </row>
    <row r="628">
      <c r="A628" s="7"/>
      <c r="B628" s="7"/>
      <c r="C628" s="28"/>
      <c r="D628" s="28"/>
      <c r="E628" s="28"/>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8"/>
      <c r="AH628" s="8"/>
      <c r="AI628" s="8"/>
      <c r="AJ628" s="8"/>
      <c r="AK628" s="8"/>
      <c r="AL628" s="8"/>
      <c r="AM628" s="8"/>
      <c r="AN628" s="8"/>
      <c r="AO628" s="8"/>
      <c r="AP628" s="8"/>
      <c r="AQ628" s="7"/>
      <c r="AR628" s="7"/>
    </row>
    <row r="629">
      <c r="A629" s="7"/>
      <c r="B629" s="7"/>
      <c r="C629" s="28"/>
      <c r="D629" s="28"/>
      <c r="E629" s="28"/>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8"/>
      <c r="AH629" s="8"/>
      <c r="AI629" s="8"/>
      <c r="AJ629" s="8"/>
      <c r="AK629" s="8"/>
      <c r="AL629" s="8"/>
      <c r="AM629" s="8"/>
      <c r="AN629" s="8"/>
      <c r="AO629" s="8"/>
      <c r="AP629" s="8"/>
      <c r="AQ629" s="7"/>
      <c r="AR629" s="7"/>
    </row>
    <row r="630">
      <c r="A630" s="7"/>
      <c r="B630" s="7"/>
      <c r="C630" s="28"/>
      <c r="D630" s="28"/>
      <c r="E630" s="28"/>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8"/>
      <c r="AH630" s="8"/>
      <c r="AI630" s="8"/>
      <c r="AJ630" s="8"/>
      <c r="AK630" s="8"/>
      <c r="AL630" s="8"/>
      <c r="AM630" s="8"/>
      <c r="AN630" s="8"/>
      <c r="AO630" s="8"/>
      <c r="AP630" s="8"/>
      <c r="AQ630" s="7"/>
      <c r="AR630" s="7"/>
    </row>
    <row r="631">
      <c r="A631" s="7"/>
      <c r="B631" s="7"/>
      <c r="C631" s="28"/>
      <c r="D631" s="28"/>
      <c r="E631" s="28"/>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8"/>
      <c r="AH631" s="8"/>
      <c r="AI631" s="8"/>
      <c r="AJ631" s="8"/>
      <c r="AK631" s="8"/>
      <c r="AL631" s="8"/>
      <c r="AM631" s="8"/>
      <c r="AN631" s="8"/>
      <c r="AO631" s="8"/>
      <c r="AP631" s="8"/>
      <c r="AQ631" s="7"/>
      <c r="AR631" s="7"/>
    </row>
    <row r="632">
      <c r="A632" s="7"/>
      <c r="B632" s="7"/>
      <c r="C632" s="28"/>
      <c r="D632" s="28"/>
      <c r="E632" s="28"/>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8"/>
      <c r="AH632" s="8"/>
      <c r="AI632" s="8"/>
      <c r="AJ632" s="8"/>
      <c r="AK632" s="8"/>
      <c r="AL632" s="8"/>
      <c r="AM632" s="8"/>
      <c r="AN632" s="8"/>
      <c r="AO632" s="8"/>
      <c r="AP632" s="8"/>
      <c r="AQ632" s="7"/>
      <c r="AR632" s="7"/>
    </row>
    <row r="633">
      <c r="A633" s="7"/>
      <c r="B633" s="7"/>
      <c r="C633" s="28"/>
      <c r="D633" s="28"/>
      <c r="E633" s="28"/>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8"/>
      <c r="AH633" s="8"/>
      <c r="AI633" s="8"/>
      <c r="AJ633" s="8"/>
      <c r="AK633" s="8"/>
      <c r="AL633" s="8"/>
      <c r="AM633" s="8"/>
      <c r="AN633" s="8"/>
      <c r="AO633" s="8"/>
      <c r="AP633" s="8"/>
      <c r="AQ633" s="7"/>
      <c r="AR633" s="7"/>
    </row>
    <row r="634">
      <c r="A634" s="7"/>
      <c r="B634" s="7"/>
      <c r="C634" s="28"/>
      <c r="D634" s="28"/>
      <c r="E634" s="28"/>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8"/>
      <c r="AH634" s="8"/>
      <c r="AI634" s="8"/>
      <c r="AJ634" s="8"/>
      <c r="AK634" s="8"/>
      <c r="AL634" s="8"/>
      <c r="AM634" s="8"/>
      <c r="AN634" s="8"/>
      <c r="AO634" s="8"/>
      <c r="AP634" s="8"/>
      <c r="AQ634" s="7"/>
      <c r="AR634" s="7"/>
    </row>
    <row r="635">
      <c r="A635" s="7"/>
      <c r="B635" s="7"/>
      <c r="C635" s="28"/>
      <c r="D635" s="28"/>
      <c r="E635" s="28"/>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8"/>
      <c r="AH635" s="8"/>
      <c r="AI635" s="8"/>
      <c r="AJ635" s="8"/>
      <c r="AK635" s="8"/>
      <c r="AL635" s="8"/>
      <c r="AM635" s="8"/>
      <c r="AN635" s="8"/>
      <c r="AO635" s="8"/>
      <c r="AP635" s="8"/>
      <c r="AQ635" s="7"/>
      <c r="AR635" s="7"/>
    </row>
    <row r="636">
      <c r="A636" s="7"/>
      <c r="B636" s="7"/>
      <c r="C636" s="28"/>
      <c r="D636" s="28"/>
      <c r="E636" s="28"/>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8"/>
      <c r="AH636" s="8"/>
      <c r="AI636" s="8"/>
      <c r="AJ636" s="8"/>
      <c r="AK636" s="8"/>
      <c r="AL636" s="8"/>
      <c r="AM636" s="8"/>
      <c r="AN636" s="8"/>
      <c r="AO636" s="8"/>
      <c r="AP636" s="8"/>
      <c r="AQ636" s="7"/>
      <c r="AR636" s="7"/>
    </row>
    <row r="637">
      <c r="A637" s="7"/>
      <c r="B637" s="7"/>
      <c r="C637" s="28"/>
      <c r="D637" s="28"/>
      <c r="E637" s="28"/>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8"/>
      <c r="AH637" s="8"/>
      <c r="AI637" s="8"/>
      <c r="AJ637" s="8"/>
      <c r="AK637" s="8"/>
      <c r="AL637" s="8"/>
      <c r="AM637" s="8"/>
      <c r="AN637" s="8"/>
      <c r="AO637" s="8"/>
      <c r="AP637" s="8"/>
      <c r="AQ637" s="7"/>
      <c r="AR637" s="7"/>
    </row>
    <row r="638">
      <c r="A638" s="7"/>
      <c r="B638" s="7"/>
      <c r="C638" s="28"/>
      <c r="D638" s="28"/>
      <c r="E638" s="28"/>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8"/>
      <c r="AH638" s="8"/>
      <c r="AI638" s="8"/>
      <c r="AJ638" s="8"/>
      <c r="AK638" s="8"/>
      <c r="AL638" s="8"/>
      <c r="AM638" s="8"/>
      <c r="AN638" s="8"/>
      <c r="AO638" s="8"/>
      <c r="AP638" s="8"/>
      <c r="AQ638" s="7"/>
      <c r="AR638" s="7"/>
    </row>
    <row r="639">
      <c r="A639" s="7"/>
      <c r="B639" s="7"/>
      <c r="C639" s="28"/>
      <c r="D639" s="28"/>
      <c r="E639" s="28"/>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8"/>
      <c r="AH639" s="8"/>
      <c r="AI639" s="8"/>
      <c r="AJ639" s="8"/>
      <c r="AK639" s="8"/>
      <c r="AL639" s="8"/>
      <c r="AM639" s="8"/>
      <c r="AN639" s="8"/>
      <c r="AO639" s="8"/>
      <c r="AP639" s="8"/>
      <c r="AQ639" s="7"/>
      <c r="AR639" s="7"/>
    </row>
    <row r="640">
      <c r="A640" s="7"/>
      <c r="B640" s="7"/>
      <c r="C640" s="28"/>
      <c r="D640" s="28"/>
      <c r="E640" s="28"/>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8"/>
      <c r="AH640" s="8"/>
      <c r="AI640" s="8"/>
      <c r="AJ640" s="8"/>
      <c r="AK640" s="8"/>
      <c r="AL640" s="8"/>
      <c r="AM640" s="8"/>
      <c r="AN640" s="8"/>
      <c r="AO640" s="8"/>
      <c r="AP640" s="8"/>
      <c r="AQ640" s="7"/>
      <c r="AR640" s="7"/>
    </row>
    <row r="641">
      <c r="A641" s="7"/>
      <c r="B641" s="7"/>
      <c r="C641" s="28"/>
      <c r="D641" s="28"/>
      <c r="E641" s="28"/>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8"/>
      <c r="AH641" s="8"/>
      <c r="AI641" s="8"/>
      <c r="AJ641" s="8"/>
      <c r="AK641" s="8"/>
      <c r="AL641" s="8"/>
      <c r="AM641" s="8"/>
      <c r="AN641" s="8"/>
      <c r="AO641" s="8"/>
      <c r="AP641" s="8"/>
      <c r="AQ641" s="7"/>
      <c r="AR641" s="7"/>
    </row>
    <row r="642">
      <c r="A642" s="7"/>
      <c r="B642" s="7"/>
      <c r="C642" s="28"/>
      <c r="D642" s="28"/>
      <c r="E642" s="28"/>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8"/>
      <c r="AH642" s="8"/>
      <c r="AI642" s="8"/>
      <c r="AJ642" s="8"/>
      <c r="AK642" s="8"/>
      <c r="AL642" s="8"/>
      <c r="AM642" s="8"/>
      <c r="AN642" s="8"/>
      <c r="AO642" s="8"/>
      <c r="AP642" s="8"/>
      <c r="AQ642" s="7"/>
      <c r="AR642" s="7"/>
    </row>
    <row r="643">
      <c r="A643" s="7"/>
      <c r="B643" s="7"/>
      <c r="C643" s="28"/>
      <c r="D643" s="28"/>
      <c r="E643" s="28"/>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8"/>
      <c r="AH643" s="8"/>
      <c r="AI643" s="8"/>
      <c r="AJ643" s="8"/>
      <c r="AK643" s="8"/>
      <c r="AL643" s="8"/>
      <c r="AM643" s="8"/>
      <c r="AN643" s="8"/>
      <c r="AO643" s="8"/>
      <c r="AP643" s="8"/>
      <c r="AQ643" s="7"/>
      <c r="AR643" s="7"/>
    </row>
    <row r="644">
      <c r="A644" s="7"/>
      <c r="B644" s="7"/>
      <c r="C644" s="28"/>
      <c r="D644" s="28"/>
      <c r="E644" s="28"/>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8"/>
      <c r="AH644" s="8"/>
      <c r="AI644" s="8"/>
      <c r="AJ644" s="8"/>
      <c r="AK644" s="8"/>
      <c r="AL644" s="8"/>
      <c r="AM644" s="8"/>
      <c r="AN644" s="8"/>
      <c r="AO644" s="8"/>
      <c r="AP644" s="8"/>
      <c r="AQ644" s="7"/>
      <c r="AR644" s="7"/>
    </row>
    <row r="645">
      <c r="A645" s="7"/>
      <c r="B645" s="7"/>
      <c r="C645" s="28"/>
      <c r="D645" s="28"/>
      <c r="E645" s="28"/>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8"/>
      <c r="AH645" s="8"/>
      <c r="AI645" s="8"/>
      <c r="AJ645" s="8"/>
      <c r="AK645" s="8"/>
      <c r="AL645" s="8"/>
      <c r="AM645" s="8"/>
      <c r="AN645" s="8"/>
      <c r="AO645" s="8"/>
      <c r="AP645" s="8"/>
      <c r="AQ645" s="7"/>
      <c r="AR645" s="7"/>
    </row>
    <row r="646">
      <c r="A646" s="7"/>
      <c r="B646" s="7"/>
      <c r="C646" s="28"/>
      <c r="D646" s="28"/>
      <c r="E646" s="28"/>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8"/>
      <c r="AH646" s="8"/>
      <c r="AI646" s="8"/>
      <c r="AJ646" s="8"/>
      <c r="AK646" s="8"/>
      <c r="AL646" s="8"/>
      <c r="AM646" s="8"/>
      <c r="AN646" s="8"/>
      <c r="AO646" s="8"/>
      <c r="AP646" s="8"/>
      <c r="AQ646" s="7"/>
      <c r="AR646" s="7"/>
    </row>
    <row r="647">
      <c r="A647" s="7"/>
      <c r="B647" s="7"/>
      <c r="C647" s="28"/>
      <c r="D647" s="28"/>
      <c r="E647" s="28"/>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8"/>
      <c r="AH647" s="8"/>
      <c r="AI647" s="8"/>
      <c r="AJ647" s="8"/>
      <c r="AK647" s="8"/>
      <c r="AL647" s="8"/>
      <c r="AM647" s="8"/>
      <c r="AN647" s="8"/>
      <c r="AO647" s="8"/>
      <c r="AP647" s="8"/>
      <c r="AQ647" s="7"/>
      <c r="AR647" s="7"/>
    </row>
    <row r="648">
      <c r="A648" s="7"/>
      <c r="B648" s="7"/>
      <c r="C648" s="28"/>
      <c r="D648" s="28"/>
      <c r="E648" s="28"/>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8"/>
      <c r="AH648" s="8"/>
      <c r="AI648" s="8"/>
      <c r="AJ648" s="8"/>
      <c r="AK648" s="8"/>
      <c r="AL648" s="8"/>
      <c r="AM648" s="8"/>
      <c r="AN648" s="8"/>
      <c r="AO648" s="8"/>
      <c r="AP648" s="8"/>
      <c r="AQ648" s="7"/>
      <c r="AR648" s="7"/>
    </row>
    <row r="649">
      <c r="A649" s="7"/>
      <c r="B649" s="7"/>
      <c r="C649" s="28"/>
      <c r="D649" s="28"/>
      <c r="E649" s="28"/>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8"/>
      <c r="AH649" s="8"/>
      <c r="AI649" s="8"/>
      <c r="AJ649" s="8"/>
      <c r="AK649" s="8"/>
      <c r="AL649" s="8"/>
      <c r="AM649" s="8"/>
      <c r="AN649" s="8"/>
      <c r="AO649" s="8"/>
      <c r="AP649" s="8"/>
      <c r="AQ649" s="7"/>
      <c r="AR649" s="7"/>
    </row>
    <row r="650">
      <c r="A650" s="7"/>
      <c r="B650" s="7"/>
      <c r="C650" s="28"/>
      <c r="D650" s="28"/>
      <c r="E650" s="28"/>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8"/>
      <c r="AH650" s="8"/>
      <c r="AI650" s="8"/>
      <c r="AJ650" s="8"/>
      <c r="AK650" s="8"/>
      <c r="AL650" s="8"/>
      <c r="AM650" s="8"/>
      <c r="AN650" s="8"/>
      <c r="AO650" s="8"/>
      <c r="AP650" s="8"/>
      <c r="AQ650" s="7"/>
      <c r="AR650" s="7"/>
    </row>
    <row r="651">
      <c r="A651" s="7"/>
      <c r="B651" s="7"/>
      <c r="C651" s="28"/>
      <c r="D651" s="28"/>
      <c r="E651" s="28"/>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8"/>
      <c r="AH651" s="8"/>
      <c r="AI651" s="8"/>
      <c r="AJ651" s="8"/>
      <c r="AK651" s="8"/>
      <c r="AL651" s="8"/>
      <c r="AM651" s="8"/>
      <c r="AN651" s="8"/>
      <c r="AO651" s="8"/>
      <c r="AP651" s="8"/>
      <c r="AQ651" s="7"/>
      <c r="AR651" s="7"/>
    </row>
    <row r="652">
      <c r="A652" s="7"/>
      <c r="B652" s="7"/>
      <c r="C652" s="28"/>
      <c r="D652" s="28"/>
      <c r="E652" s="28"/>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8"/>
      <c r="AH652" s="8"/>
      <c r="AI652" s="8"/>
      <c r="AJ652" s="8"/>
      <c r="AK652" s="8"/>
      <c r="AL652" s="8"/>
      <c r="AM652" s="8"/>
      <c r="AN652" s="8"/>
      <c r="AO652" s="8"/>
      <c r="AP652" s="8"/>
      <c r="AQ652" s="7"/>
      <c r="AR652" s="7"/>
    </row>
    <row r="653">
      <c r="A653" s="7"/>
      <c r="B653" s="7"/>
      <c r="C653" s="28"/>
      <c r="D653" s="28"/>
      <c r="E653" s="28"/>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8"/>
      <c r="AH653" s="8"/>
      <c r="AI653" s="8"/>
      <c r="AJ653" s="8"/>
      <c r="AK653" s="8"/>
      <c r="AL653" s="8"/>
      <c r="AM653" s="8"/>
      <c r="AN653" s="8"/>
      <c r="AO653" s="8"/>
      <c r="AP653" s="8"/>
      <c r="AQ653" s="7"/>
      <c r="AR653" s="7"/>
    </row>
    <row r="654">
      <c r="A654" s="7"/>
      <c r="B654" s="7"/>
      <c r="C654" s="28"/>
      <c r="D654" s="28"/>
      <c r="E654" s="28"/>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8"/>
      <c r="AH654" s="8"/>
      <c r="AI654" s="8"/>
      <c r="AJ654" s="8"/>
      <c r="AK654" s="8"/>
      <c r="AL654" s="8"/>
      <c r="AM654" s="8"/>
      <c r="AN654" s="8"/>
      <c r="AO654" s="8"/>
      <c r="AP654" s="8"/>
      <c r="AQ654" s="7"/>
      <c r="AR654" s="7"/>
    </row>
    <row r="655">
      <c r="A655" s="7"/>
      <c r="B655" s="7"/>
      <c r="C655" s="28"/>
      <c r="D655" s="28"/>
      <c r="E655" s="28"/>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8"/>
      <c r="AH655" s="8"/>
      <c r="AI655" s="8"/>
      <c r="AJ655" s="8"/>
      <c r="AK655" s="8"/>
      <c r="AL655" s="8"/>
      <c r="AM655" s="8"/>
      <c r="AN655" s="8"/>
      <c r="AO655" s="8"/>
      <c r="AP655" s="8"/>
      <c r="AQ655" s="7"/>
      <c r="AR655" s="7"/>
    </row>
    <row r="656">
      <c r="A656" s="7"/>
      <c r="B656" s="7"/>
      <c r="C656" s="28"/>
      <c r="D656" s="28"/>
      <c r="E656" s="28"/>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8"/>
      <c r="AH656" s="8"/>
      <c r="AI656" s="8"/>
      <c r="AJ656" s="8"/>
      <c r="AK656" s="8"/>
      <c r="AL656" s="8"/>
      <c r="AM656" s="8"/>
      <c r="AN656" s="8"/>
      <c r="AO656" s="8"/>
      <c r="AP656" s="8"/>
      <c r="AQ656" s="7"/>
      <c r="AR656" s="7"/>
    </row>
    <row r="657">
      <c r="A657" s="7"/>
      <c r="B657" s="7"/>
      <c r="C657" s="28"/>
      <c r="D657" s="28"/>
      <c r="E657" s="28"/>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8"/>
      <c r="AH657" s="8"/>
      <c r="AI657" s="8"/>
      <c r="AJ657" s="8"/>
      <c r="AK657" s="8"/>
      <c r="AL657" s="8"/>
      <c r="AM657" s="8"/>
      <c r="AN657" s="8"/>
      <c r="AO657" s="8"/>
      <c r="AP657" s="8"/>
      <c r="AQ657" s="7"/>
      <c r="AR657" s="7"/>
    </row>
    <row r="658">
      <c r="A658" s="7"/>
      <c r="B658" s="7"/>
      <c r="C658" s="28"/>
      <c r="D658" s="28"/>
      <c r="E658" s="28"/>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8"/>
      <c r="AH658" s="8"/>
      <c r="AI658" s="8"/>
      <c r="AJ658" s="8"/>
      <c r="AK658" s="8"/>
      <c r="AL658" s="8"/>
      <c r="AM658" s="8"/>
      <c r="AN658" s="8"/>
      <c r="AO658" s="8"/>
      <c r="AP658" s="8"/>
      <c r="AQ658" s="7"/>
      <c r="AR658" s="7"/>
    </row>
    <row r="659">
      <c r="A659" s="7"/>
      <c r="B659" s="7"/>
      <c r="C659" s="28"/>
      <c r="D659" s="28"/>
      <c r="E659" s="28"/>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8"/>
      <c r="AH659" s="8"/>
      <c r="AI659" s="8"/>
      <c r="AJ659" s="8"/>
      <c r="AK659" s="8"/>
      <c r="AL659" s="8"/>
      <c r="AM659" s="8"/>
      <c r="AN659" s="8"/>
      <c r="AO659" s="8"/>
      <c r="AP659" s="8"/>
      <c r="AQ659" s="7"/>
      <c r="AR659" s="7"/>
    </row>
    <row r="660">
      <c r="A660" s="7"/>
      <c r="B660" s="7"/>
      <c r="C660" s="28"/>
      <c r="D660" s="28"/>
      <c r="E660" s="28"/>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8"/>
      <c r="AH660" s="8"/>
      <c r="AI660" s="8"/>
      <c r="AJ660" s="8"/>
      <c r="AK660" s="8"/>
      <c r="AL660" s="8"/>
      <c r="AM660" s="8"/>
      <c r="AN660" s="8"/>
      <c r="AO660" s="8"/>
      <c r="AP660" s="8"/>
      <c r="AQ660" s="7"/>
      <c r="AR660" s="7"/>
    </row>
    <row r="661">
      <c r="A661" s="7"/>
      <c r="B661" s="7"/>
      <c r="C661" s="28"/>
      <c r="D661" s="28"/>
      <c r="E661" s="28"/>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8"/>
      <c r="AH661" s="8"/>
      <c r="AI661" s="8"/>
      <c r="AJ661" s="8"/>
      <c r="AK661" s="8"/>
      <c r="AL661" s="8"/>
      <c r="AM661" s="8"/>
      <c r="AN661" s="8"/>
      <c r="AO661" s="8"/>
      <c r="AP661" s="8"/>
      <c r="AQ661" s="7"/>
      <c r="AR661" s="7"/>
    </row>
    <row r="662">
      <c r="A662" s="7"/>
      <c r="B662" s="7"/>
      <c r="C662" s="28"/>
      <c r="D662" s="28"/>
      <c r="E662" s="28"/>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8"/>
      <c r="AH662" s="8"/>
      <c r="AI662" s="8"/>
      <c r="AJ662" s="8"/>
      <c r="AK662" s="8"/>
      <c r="AL662" s="8"/>
      <c r="AM662" s="8"/>
      <c r="AN662" s="8"/>
      <c r="AO662" s="8"/>
      <c r="AP662" s="8"/>
      <c r="AQ662" s="7"/>
      <c r="AR662" s="7"/>
    </row>
    <row r="663">
      <c r="A663" s="7"/>
      <c r="B663" s="7"/>
      <c r="C663" s="28"/>
      <c r="D663" s="28"/>
      <c r="E663" s="28"/>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8"/>
      <c r="AH663" s="8"/>
      <c r="AI663" s="8"/>
      <c r="AJ663" s="8"/>
      <c r="AK663" s="8"/>
      <c r="AL663" s="8"/>
      <c r="AM663" s="8"/>
      <c r="AN663" s="8"/>
      <c r="AO663" s="8"/>
      <c r="AP663" s="8"/>
      <c r="AQ663" s="7"/>
      <c r="AR663" s="7"/>
    </row>
    <row r="664">
      <c r="A664" s="7"/>
      <c r="B664" s="7"/>
      <c r="C664" s="28"/>
      <c r="D664" s="28"/>
      <c r="E664" s="28"/>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8"/>
      <c r="AH664" s="8"/>
      <c r="AI664" s="8"/>
      <c r="AJ664" s="8"/>
      <c r="AK664" s="8"/>
      <c r="AL664" s="8"/>
      <c r="AM664" s="8"/>
      <c r="AN664" s="8"/>
      <c r="AO664" s="8"/>
      <c r="AP664" s="8"/>
      <c r="AQ664" s="7"/>
      <c r="AR664" s="7"/>
    </row>
    <row r="665">
      <c r="A665" s="7"/>
      <c r="B665" s="7"/>
      <c r="C665" s="28"/>
      <c r="D665" s="28"/>
      <c r="E665" s="28"/>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8"/>
      <c r="AH665" s="8"/>
      <c r="AI665" s="8"/>
      <c r="AJ665" s="8"/>
      <c r="AK665" s="8"/>
      <c r="AL665" s="8"/>
      <c r="AM665" s="8"/>
      <c r="AN665" s="8"/>
      <c r="AO665" s="8"/>
      <c r="AP665" s="8"/>
      <c r="AQ665" s="7"/>
      <c r="AR665" s="7"/>
    </row>
    <row r="666">
      <c r="A666" s="7"/>
      <c r="B666" s="7"/>
      <c r="C666" s="28"/>
      <c r="D666" s="28"/>
      <c r="E666" s="28"/>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8"/>
      <c r="AH666" s="8"/>
      <c r="AI666" s="8"/>
      <c r="AJ666" s="8"/>
      <c r="AK666" s="8"/>
      <c r="AL666" s="8"/>
      <c r="AM666" s="8"/>
      <c r="AN666" s="8"/>
      <c r="AO666" s="8"/>
      <c r="AP666" s="8"/>
      <c r="AQ666" s="7"/>
      <c r="AR666" s="7"/>
    </row>
    <row r="667">
      <c r="A667" s="7"/>
      <c r="B667" s="7"/>
      <c r="C667" s="28"/>
      <c r="D667" s="28"/>
      <c r="E667" s="28"/>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8"/>
      <c r="AH667" s="8"/>
      <c r="AI667" s="8"/>
      <c r="AJ667" s="8"/>
      <c r="AK667" s="8"/>
      <c r="AL667" s="8"/>
      <c r="AM667" s="8"/>
      <c r="AN667" s="8"/>
      <c r="AO667" s="8"/>
      <c r="AP667" s="8"/>
      <c r="AQ667" s="7"/>
      <c r="AR667" s="7"/>
    </row>
    <row r="668">
      <c r="A668" s="7"/>
      <c r="B668" s="7"/>
      <c r="C668" s="28"/>
      <c r="D668" s="28"/>
      <c r="E668" s="28"/>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8"/>
      <c r="AH668" s="8"/>
      <c r="AI668" s="8"/>
      <c r="AJ668" s="8"/>
      <c r="AK668" s="8"/>
      <c r="AL668" s="8"/>
      <c r="AM668" s="8"/>
      <c r="AN668" s="8"/>
      <c r="AO668" s="8"/>
      <c r="AP668" s="8"/>
      <c r="AQ668" s="7"/>
      <c r="AR668" s="7"/>
    </row>
    <row r="669">
      <c r="A669" s="7"/>
      <c r="B669" s="7"/>
      <c r="C669" s="28"/>
      <c r="D669" s="28"/>
      <c r="E669" s="28"/>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8"/>
      <c r="AH669" s="8"/>
      <c r="AI669" s="8"/>
      <c r="AJ669" s="8"/>
      <c r="AK669" s="8"/>
      <c r="AL669" s="8"/>
      <c r="AM669" s="8"/>
      <c r="AN669" s="8"/>
      <c r="AO669" s="8"/>
      <c r="AP669" s="8"/>
      <c r="AQ669" s="7"/>
      <c r="AR669" s="7"/>
    </row>
    <row r="670">
      <c r="A670" s="7"/>
      <c r="B670" s="7"/>
      <c r="C670" s="28"/>
      <c r="D670" s="28"/>
      <c r="E670" s="28"/>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8"/>
      <c r="AH670" s="8"/>
      <c r="AI670" s="8"/>
      <c r="AJ670" s="8"/>
      <c r="AK670" s="8"/>
      <c r="AL670" s="8"/>
      <c r="AM670" s="8"/>
      <c r="AN670" s="8"/>
      <c r="AO670" s="8"/>
      <c r="AP670" s="8"/>
      <c r="AQ670" s="7"/>
      <c r="AR670" s="7"/>
    </row>
    <row r="671">
      <c r="A671" s="7"/>
      <c r="B671" s="7"/>
      <c r="C671" s="28"/>
      <c r="D671" s="28"/>
      <c r="E671" s="28"/>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8"/>
      <c r="AH671" s="8"/>
      <c r="AI671" s="8"/>
      <c r="AJ671" s="8"/>
      <c r="AK671" s="8"/>
      <c r="AL671" s="8"/>
      <c r="AM671" s="8"/>
      <c r="AN671" s="8"/>
      <c r="AO671" s="8"/>
      <c r="AP671" s="8"/>
      <c r="AQ671" s="7"/>
      <c r="AR671" s="7"/>
    </row>
    <row r="672">
      <c r="A672" s="7"/>
      <c r="B672" s="7"/>
      <c r="C672" s="28"/>
      <c r="D672" s="28"/>
      <c r="E672" s="28"/>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8"/>
      <c r="AH672" s="8"/>
      <c r="AI672" s="8"/>
      <c r="AJ672" s="8"/>
      <c r="AK672" s="8"/>
      <c r="AL672" s="8"/>
      <c r="AM672" s="8"/>
      <c r="AN672" s="8"/>
      <c r="AO672" s="8"/>
      <c r="AP672" s="8"/>
      <c r="AQ672" s="7"/>
      <c r="AR672" s="7"/>
    </row>
    <row r="673">
      <c r="A673" s="7"/>
      <c r="B673" s="7"/>
      <c r="C673" s="28"/>
      <c r="D673" s="28"/>
      <c r="E673" s="28"/>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8"/>
      <c r="AH673" s="8"/>
      <c r="AI673" s="8"/>
      <c r="AJ673" s="8"/>
      <c r="AK673" s="8"/>
      <c r="AL673" s="8"/>
      <c r="AM673" s="8"/>
      <c r="AN673" s="8"/>
      <c r="AO673" s="8"/>
      <c r="AP673" s="8"/>
      <c r="AQ673" s="7"/>
      <c r="AR673" s="7"/>
    </row>
    <row r="674">
      <c r="A674" s="7"/>
      <c r="B674" s="7"/>
      <c r="C674" s="28"/>
      <c r="D674" s="28"/>
      <c r="E674" s="28"/>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8"/>
      <c r="AH674" s="8"/>
      <c r="AI674" s="8"/>
      <c r="AJ674" s="8"/>
      <c r="AK674" s="8"/>
      <c r="AL674" s="8"/>
      <c r="AM674" s="8"/>
      <c r="AN674" s="8"/>
      <c r="AO674" s="8"/>
      <c r="AP674" s="8"/>
      <c r="AQ674" s="7"/>
      <c r="AR674" s="7"/>
    </row>
    <row r="675">
      <c r="A675" s="7"/>
      <c r="B675" s="7"/>
      <c r="C675" s="28"/>
      <c r="D675" s="28"/>
      <c r="E675" s="28"/>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8"/>
      <c r="AH675" s="8"/>
      <c r="AI675" s="8"/>
      <c r="AJ675" s="8"/>
      <c r="AK675" s="8"/>
      <c r="AL675" s="8"/>
      <c r="AM675" s="8"/>
      <c r="AN675" s="8"/>
      <c r="AO675" s="8"/>
      <c r="AP675" s="8"/>
      <c r="AQ675" s="7"/>
      <c r="AR675" s="7"/>
    </row>
    <row r="676">
      <c r="A676" s="7"/>
      <c r="B676" s="7"/>
      <c r="C676" s="28"/>
      <c r="D676" s="28"/>
      <c r="E676" s="28"/>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8"/>
      <c r="AH676" s="8"/>
      <c r="AI676" s="8"/>
      <c r="AJ676" s="8"/>
      <c r="AK676" s="8"/>
      <c r="AL676" s="8"/>
      <c r="AM676" s="8"/>
      <c r="AN676" s="8"/>
      <c r="AO676" s="8"/>
      <c r="AP676" s="8"/>
      <c r="AQ676" s="7"/>
      <c r="AR676" s="7"/>
    </row>
    <row r="677">
      <c r="A677" s="7"/>
      <c r="B677" s="7"/>
      <c r="C677" s="28"/>
      <c r="D677" s="28"/>
      <c r="E677" s="28"/>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8"/>
      <c r="AH677" s="8"/>
      <c r="AI677" s="8"/>
      <c r="AJ677" s="8"/>
      <c r="AK677" s="8"/>
      <c r="AL677" s="8"/>
      <c r="AM677" s="8"/>
      <c r="AN677" s="8"/>
      <c r="AO677" s="8"/>
      <c r="AP677" s="8"/>
      <c r="AQ677" s="7"/>
      <c r="AR677" s="7"/>
    </row>
    <row r="678">
      <c r="A678" s="7"/>
      <c r="B678" s="7"/>
      <c r="C678" s="28"/>
      <c r="D678" s="28"/>
      <c r="E678" s="28"/>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8"/>
      <c r="AH678" s="8"/>
      <c r="AI678" s="8"/>
      <c r="AJ678" s="8"/>
      <c r="AK678" s="8"/>
      <c r="AL678" s="8"/>
      <c r="AM678" s="8"/>
      <c r="AN678" s="8"/>
      <c r="AO678" s="8"/>
      <c r="AP678" s="8"/>
      <c r="AQ678" s="7"/>
      <c r="AR678" s="7"/>
    </row>
    <row r="679">
      <c r="A679" s="7"/>
      <c r="B679" s="7"/>
      <c r="C679" s="28"/>
      <c r="D679" s="28"/>
      <c r="E679" s="28"/>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8"/>
      <c r="AH679" s="8"/>
      <c r="AI679" s="8"/>
      <c r="AJ679" s="8"/>
      <c r="AK679" s="8"/>
      <c r="AL679" s="8"/>
      <c r="AM679" s="8"/>
      <c r="AN679" s="8"/>
      <c r="AO679" s="8"/>
      <c r="AP679" s="8"/>
      <c r="AQ679" s="7"/>
      <c r="AR679" s="7"/>
    </row>
    <row r="680">
      <c r="A680" s="7"/>
      <c r="B680" s="7"/>
      <c r="C680" s="28"/>
      <c r="D680" s="28"/>
      <c r="E680" s="28"/>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8"/>
      <c r="AH680" s="8"/>
      <c r="AI680" s="8"/>
      <c r="AJ680" s="8"/>
      <c r="AK680" s="8"/>
      <c r="AL680" s="8"/>
      <c r="AM680" s="8"/>
      <c r="AN680" s="8"/>
      <c r="AO680" s="8"/>
      <c r="AP680" s="8"/>
      <c r="AQ680" s="7"/>
      <c r="AR680" s="7"/>
    </row>
    <row r="681">
      <c r="A681" s="7"/>
      <c r="B681" s="7"/>
      <c r="C681" s="28"/>
      <c r="D681" s="28"/>
      <c r="E681" s="28"/>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8"/>
      <c r="AH681" s="8"/>
      <c r="AI681" s="8"/>
      <c r="AJ681" s="8"/>
      <c r="AK681" s="8"/>
      <c r="AL681" s="8"/>
      <c r="AM681" s="8"/>
      <c r="AN681" s="8"/>
      <c r="AO681" s="8"/>
      <c r="AP681" s="8"/>
      <c r="AQ681" s="7"/>
      <c r="AR681" s="7"/>
    </row>
    <row r="682">
      <c r="A682" s="7"/>
      <c r="B682" s="7"/>
      <c r="C682" s="28"/>
      <c r="D682" s="28"/>
      <c r="E682" s="28"/>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8"/>
      <c r="AH682" s="8"/>
      <c r="AI682" s="8"/>
      <c r="AJ682" s="8"/>
      <c r="AK682" s="8"/>
      <c r="AL682" s="8"/>
      <c r="AM682" s="8"/>
      <c r="AN682" s="8"/>
      <c r="AO682" s="8"/>
      <c r="AP682" s="8"/>
      <c r="AQ682" s="7"/>
      <c r="AR682" s="7"/>
    </row>
    <row r="683">
      <c r="A683" s="7"/>
      <c r="B683" s="7"/>
      <c r="C683" s="28"/>
      <c r="D683" s="28"/>
      <c r="E683" s="28"/>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8"/>
      <c r="AH683" s="8"/>
      <c r="AI683" s="8"/>
      <c r="AJ683" s="8"/>
      <c r="AK683" s="8"/>
      <c r="AL683" s="8"/>
      <c r="AM683" s="8"/>
      <c r="AN683" s="8"/>
      <c r="AO683" s="8"/>
      <c r="AP683" s="8"/>
      <c r="AQ683" s="7"/>
      <c r="AR683" s="7"/>
    </row>
    <row r="684">
      <c r="A684" s="7"/>
      <c r="B684" s="7"/>
      <c r="C684" s="28"/>
      <c r="D684" s="28"/>
      <c r="E684" s="28"/>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8"/>
      <c r="AH684" s="8"/>
      <c r="AI684" s="8"/>
      <c r="AJ684" s="8"/>
      <c r="AK684" s="8"/>
      <c r="AL684" s="8"/>
      <c r="AM684" s="8"/>
      <c r="AN684" s="8"/>
      <c r="AO684" s="8"/>
      <c r="AP684" s="8"/>
      <c r="AQ684" s="7"/>
      <c r="AR684" s="7"/>
    </row>
    <row r="685">
      <c r="A685" s="7"/>
      <c r="B685" s="7"/>
      <c r="C685" s="28"/>
      <c r="D685" s="28"/>
      <c r="E685" s="28"/>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8"/>
      <c r="AH685" s="8"/>
      <c r="AI685" s="8"/>
      <c r="AJ685" s="8"/>
      <c r="AK685" s="8"/>
      <c r="AL685" s="8"/>
      <c r="AM685" s="8"/>
      <c r="AN685" s="8"/>
      <c r="AO685" s="8"/>
      <c r="AP685" s="8"/>
      <c r="AQ685" s="7"/>
      <c r="AR685" s="7"/>
    </row>
    <row r="686">
      <c r="A686" s="7"/>
      <c r="B686" s="7"/>
      <c r="C686" s="28"/>
      <c r="D686" s="28"/>
      <c r="E686" s="28"/>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8"/>
      <c r="AH686" s="8"/>
      <c r="AI686" s="8"/>
      <c r="AJ686" s="8"/>
      <c r="AK686" s="8"/>
      <c r="AL686" s="8"/>
      <c r="AM686" s="8"/>
      <c r="AN686" s="8"/>
      <c r="AO686" s="8"/>
      <c r="AP686" s="8"/>
      <c r="AQ686" s="7"/>
      <c r="AR686" s="7"/>
    </row>
    <row r="687">
      <c r="A687" s="7"/>
      <c r="B687" s="7"/>
      <c r="C687" s="28"/>
      <c r="D687" s="28"/>
      <c r="E687" s="28"/>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8"/>
      <c r="AH687" s="8"/>
      <c r="AI687" s="8"/>
      <c r="AJ687" s="8"/>
      <c r="AK687" s="8"/>
      <c r="AL687" s="8"/>
      <c r="AM687" s="8"/>
      <c r="AN687" s="8"/>
      <c r="AO687" s="8"/>
      <c r="AP687" s="8"/>
      <c r="AQ687" s="7"/>
      <c r="AR687" s="7"/>
    </row>
    <row r="688">
      <c r="A688" s="7"/>
      <c r="B688" s="7"/>
      <c r="C688" s="28"/>
      <c r="D688" s="28"/>
      <c r="E688" s="28"/>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8"/>
      <c r="AH688" s="8"/>
      <c r="AI688" s="8"/>
      <c r="AJ688" s="8"/>
      <c r="AK688" s="8"/>
      <c r="AL688" s="8"/>
      <c r="AM688" s="8"/>
      <c r="AN688" s="8"/>
      <c r="AO688" s="8"/>
      <c r="AP688" s="8"/>
      <c r="AQ688" s="7"/>
      <c r="AR688" s="7"/>
    </row>
    <row r="689">
      <c r="A689" s="7"/>
      <c r="B689" s="7"/>
      <c r="C689" s="28"/>
      <c r="D689" s="28"/>
      <c r="E689" s="28"/>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8"/>
      <c r="AH689" s="8"/>
      <c r="AI689" s="8"/>
      <c r="AJ689" s="8"/>
      <c r="AK689" s="8"/>
      <c r="AL689" s="8"/>
      <c r="AM689" s="8"/>
      <c r="AN689" s="8"/>
      <c r="AO689" s="8"/>
      <c r="AP689" s="8"/>
      <c r="AQ689" s="7"/>
      <c r="AR689" s="7"/>
    </row>
    <row r="690">
      <c r="A690" s="7"/>
      <c r="B690" s="7"/>
      <c r="C690" s="28"/>
      <c r="D690" s="28"/>
      <c r="E690" s="28"/>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8"/>
      <c r="AH690" s="8"/>
      <c r="AI690" s="8"/>
      <c r="AJ690" s="8"/>
      <c r="AK690" s="8"/>
      <c r="AL690" s="8"/>
      <c r="AM690" s="8"/>
      <c r="AN690" s="8"/>
      <c r="AO690" s="8"/>
      <c r="AP690" s="8"/>
      <c r="AQ690" s="7"/>
      <c r="AR690" s="7"/>
    </row>
    <row r="691">
      <c r="A691" s="7"/>
      <c r="B691" s="7"/>
      <c r="C691" s="28"/>
      <c r="D691" s="28"/>
      <c r="E691" s="28"/>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8"/>
      <c r="AH691" s="8"/>
      <c r="AI691" s="8"/>
      <c r="AJ691" s="8"/>
      <c r="AK691" s="8"/>
      <c r="AL691" s="8"/>
      <c r="AM691" s="8"/>
      <c r="AN691" s="8"/>
      <c r="AO691" s="8"/>
      <c r="AP691" s="8"/>
      <c r="AQ691" s="7"/>
      <c r="AR691" s="7"/>
    </row>
    <row r="692">
      <c r="A692" s="7"/>
      <c r="B692" s="7"/>
      <c r="C692" s="28"/>
      <c r="D692" s="28"/>
      <c r="E692" s="28"/>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8"/>
      <c r="AH692" s="8"/>
      <c r="AI692" s="8"/>
      <c r="AJ692" s="8"/>
      <c r="AK692" s="8"/>
      <c r="AL692" s="8"/>
      <c r="AM692" s="8"/>
      <c r="AN692" s="8"/>
      <c r="AO692" s="8"/>
      <c r="AP692" s="8"/>
      <c r="AQ692" s="7"/>
      <c r="AR692" s="7"/>
    </row>
    <row r="693">
      <c r="A693" s="7"/>
      <c r="B693" s="7"/>
      <c r="C693" s="28"/>
      <c r="D693" s="28"/>
      <c r="E693" s="28"/>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8"/>
      <c r="AH693" s="8"/>
      <c r="AI693" s="8"/>
      <c r="AJ693" s="8"/>
      <c r="AK693" s="8"/>
      <c r="AL693" s="8"/>
      <c r="AM693" s="8"/>
      <c r="AN693" s="8"/>
      <c r="AO693" s="8"/>
      <c r="AP693" s="8"/>
      <c r="AQ693" s="7"/>
      <c r="AR693" s="7"/>
    </row>
    <row r="694">
      <c r="A694" s="7"/>
      <c r="B694" s="7"/>
      <c r="C694" s="28"/>
      <c r="D694" s="28"/>
      <c r="E694" s="28"/>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8"/>
      <c r="AH694" s="8"/>
      <c r="AI694" s="8"/>
      <c r="AJ694" s="8"/>
      <c r="AK694" s="8"/>
      <c r="AL694" s="8"/>
      <c r="AM694" s="8"/>
      <c r="AN694" s="8"/>
      <c r="AO694" s="8"/>
      <c r="AP694" s="8"/>
      <c r="AQ694" s="7"/>
      <c r="AR694" s="7"/>
    </row>
    <row r="695">
      <c r="A695" s="7"/>
      <c r="B695" s="7"/>
      <c r="C695" s="28"/>
      <c r="D695" s="28"/>
      <c r="E695" s="28"/>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8"/>
      <c r="AH695" s="8"/>
      <c r="AI695" s="8"/>
      <c r="AJ695" s="8"/>
      <c r="AK695" s="8"/>
      <c r="AL695" s="8"/>
      <c r="AM695" s="8"/>
      <c r="AN695" s="8"/>
      <c r="AO695" s="8"/>
      <c r="AP695" s="8"/>
      <c r="AQ695" s="7"/>
      <c r="AR695" s="7"/>
    </row>
    <row r="696">
      <c r="A696" s="7"/>
      <c r="B696" s="7"/>
      <c r="C696" s="28"/>
      <c r="D696" s="28"/>
      <c r="E696" s="28"/>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8"/>
      <c r="AH696" s="8"/>
      <c r="AI696" s="8"/>
      <c r="AJ696" s="8"/>
      <c r="AK696" s="8"/>
      <c r="AL696" s="8"/>
      <c r="AM696" s="8"/>
      <c r="AN696" s="8"/>
      <c r="AO696" s="8"/>
      <c r="AP696" s="8"/>
      <c r="AQ696" s="7"/>
      <c r="AR696" s="7"/>
    </row>
    <row r="697">
      <c r="A697" s="7"/>
      <c r="B697" s="7"/>
      <c r="C697" s="28"/>
      <c r="D697" s="28"/>
      <c r="E697" s="28"/>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8"/>
      <c r="AH697" s="8"/>
      <c r="AI697" s="8"/>
      <c r="AJ697" s="8"/>
      <c r="AK697" s="8"/>
      <c r="AL697" s="8"/>
      <c r="AM697" s="8"/>
      <c r="AN697" s="8"/>
      <c r="AO697" s="8"/>
      <c r="AP697" s="8"/>
      <c r="AQ697" s="7"/>
      <c r="AR697" s="7"/>
    </row>
    <row r="698">
      <c r="A698" s="7"/>
      <c r="B698" s="7"/>
      <c r="C698" s="28"/>
      <c r="D698" s="28"/>
      <c r="E698" s="28"/>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8"/>
      <c r="AH698" s="8"/>
      <c r="AI698" s="8"/>
      <c r="AJ698" s="8"/>
      <c r="AK698" s="8"/>
      <c r="AL698" s="8"/>
      <c r="AM698" s="8"/>
      <c r="AN698" s="8"/>
      <c r="AO698" s="8"/>
      <c r="AP698" s="8"/>
      <c r="AQ698" s="7"/>
      <c r="AR698" s="7"/>
    </row>
    <row r="699">
      <c r="A699" s="7"/>
      <c r="B699" s="7"/>
      <c r="C699" s="28"/>
      <c r="D699" s="28"/>
      <c r="E699" s="28"/>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8"/>
      <c r="AH699" s="8"/>
      <c r="AI699" s="8"/>
      <c r="AJ699" s="8"/>
      <c r="AK699" s="8"/>
      <c r="AL699" s="8"/>
      <c r="AM699" s="8"/>
      <c r="AN699" s="8"/>
      <c r="AO699" s="8"/>
      <c r="AP699" s="8"/>
      <c r="AQ699" s="7"/>
      <c r="AR699" s="7"/>
    </row>
    <row r="700">
      <c r="A700" s="7"/>
      <c r="B700" s="7"/>
      <c r="C700" s="28"/>
      <c r="D700" s="28"/>
      <c r="E700" s="28"/>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8"/>
      <c r="AH700" s="8"/>
      <c r="AI700" s="8"/>
      <c r="AJ700" s="8"/>
      <c r="AK700" s="8"/>
      <c r="AL700" s="8"/>
      <c r="AM700" s="8"/>
      <c r="AN700" s="8"/>
      <c r="AO700" s="8"/>
      <c r="AP700" s="8"/>
      <c r="AQ700" s="7"/>
      <c r="AR700" s="7"/>
    </row>
    <row r="701">
      <c r="A701" s="7"/>
      <c r="B701" s="7"/>
      <c r="C701" s="28"/>
      <c r="D701" s="28"/>
      <c r="E701" s="28"/>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8"/>
      <c r="AH701" s="8"/>
      <c r="AI701" s="8"/>
      <c r="AJ701" s="8"/>
      <c r="AK701" s="8"/>
      <c r="AL701" s="8"/>
      <c r="AM701" s="8"/>
      <c r="AN701" s="8"/>
      <c r="AO701" s="8"/>
      <c r="AP701" s="8"/>
      <c r="AQ701" s="7"/>
      <c r="AR701" s="7"/>
    </row>
    <row r="702">
      <c r="A702" s="7"/>
      <c r="B702" s="7"/>
      <c r="C702" s="28"/>
      <c r="D702" s="28"/>
      <c r="E702" s="28"/>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8"/>
      <c r="AH702" s="8"/>
      <c r="AI702" s="8"/>
      <c r="AJ702" s="8"/>
      <c r="AK702" s="8"/>
      <c r="AL702" s="8"/>
      <c r="AM702" s="8"/>
      <c r="AN702" s="8"/>
      <c r="AO702" s="8"/>
      <c r="AP702" s="8"/>
      <c r="AQ702" s="7"/>
      <c r="AR702" s="7"/>
    </row>
    <row r="703">
      <c r="A703" s="7"/>
      <c r="B703" s="7"/>
      <c r="C703" s="28"/>
      <c r="D703" s="28"/>
      <c r="E703" s="28"/>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8"/>
      <c r="AH703" s="8"/>
      <c r="AI703" s="8"/>
      <c r="AJ703" s="8"/>
      <c r="AK703" s="8"/>
      <c r="AL703" s="8"/>
      <c r="AM703" s="8"/>
      <c r="AN703" s="8"/>
      <c r="AO703" s="8"/>
      <c r="AP703" s="8"/>
      <c r="AQ703" s="7"/>
      <c r="AR703" s="7"/>
    </row>
    <row r="704">
      <c r="A704" s="7"/>
      <c r="B704" s="7"/>
      <c r="C704" s="28"/>
      <c r="D704" s="28"/>
      <c r="E704" s="28"/>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8"/>
      <c r="AH704" s="8"/>
      <c r="AI704" s="8"/>
      <c r="AJ704" s="8"/>
      <c r="AK704" s="8"/>
      <c r="AL704" s="8"/>
      <c r="AM704" s="8"/>
      <c r="AN704" s="8"/>
      <c r="AO704" s="8"/>
      <c r="AP704" s="8"/>
      <c r="AQ704" s="7"/>
      <c r="AR704" s="7"/>
    </row>
    <row r="705">
      <c r="A705" s="7"/>
      <c r="B705" s="7"/>
      <c r="C705" s="28"/>
      <c r="D705" s="28"/>
      <c r="E705" s="28"/>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8"/>
      <c r="AH705" s="8"/>
      <c r="AI705" s="8"/>
      <c r="AJ705" s="8"/>
      <c r="AK705" s="8"/>
      <c r="AL705" s="8"/>
      <c r="AM705" s="8"/>
      <c r="AN705" s="8"/>
      <c r="AO705" s="8"/>
      <c r="AP705" s="8"/>
      <c r="AQ705" s="7"/>
      <c r="AR705" s="7"/>
    </row>
    <row r="706">
      <c r="A706" s="7"/>
      <c r="B706" s="7"/>
      <c r="C706" s="28"/>
      <c r="D706" s="28"/>
      <c r="E706" s="28"/>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8"/>
      <c r="AH706" s="8"/>
      <c r="AI706" s="8"/>
      <c r="AJ706" s="8"/>
      <c r="AK706" s="8"/>
      <c r="AL706" s="8"/>
      <c r="AM706" s="8"/>
      <c r="AN706" s="8"/>
      <c r="AO706" s="8"/>
      <c r="AP706" s="8"/>
      <c r="AQ706" s="7"/>
      <c r="AR706" s="7"/>
    </row>
    <row r="707">
      <c r="A707" s="7"/>
      <c r="B707" s="7"/>
      <c r="C707" s="28"/>
      <c r="D707" s="28"/>
      <c r="E707" s="28"/>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8"/>
      <c r="AH707" s="8"/>
      <c r="AI707" s="8"/>
      <c r="AJ707" s="8"/>
      <c r="AK707" s="8"/>
      <c r="AL707" s="8"/>
      <c r="AM707" s="8"/>
      <c r="AN707" s="8"/>
      <c r="AO707" s="8"/>
      <c r="AP707" s="8"/>
      <c r="AQ707" s="7"/>
      <c r="AR707" s="7"/>
    </row>
    <row r="708">
      <c r="A708" s="7"/>
      <c r="B708" s="7"/>
      <c r="C708" s="28"/>
      <c r="D708" s="28"/>
      <c r="E708" s="28"/>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8"/>
      <c r="AH708" s="8"/>
      <c r="AI708" s="8"/>
      <c r="AJ708" s="8"/>
      <c r="AK708" s="8"/>
      <c r="AL708" s="8"/>
      <c r="AM708" s="8"/>
      <c r="AN708" s="8"/>
      <c r="AO708" s="8"/>
      <c r="AP708" s="8"/>
      <c r="AQ708" s="7"/>
      <c r="AR708" s="7"/>
    </row>
    <row r="709">
      <c r="A709" s="7"/>
      <c r="B709" s="7"/>
      <c r="C709" s="28"/>
      <c r="D709" s="28"/>
      <c r="E709" s="28"/>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8"/>
      <c r="AH709" s="8"/>
      <c r="AI709" s="8"/>
      <c r="AJ709" s="8"/>
      <c r="AK709" s="8"/>
      <c r="AL709" s="8"/>
      <c r="AM709" s="8"/>
      <c r="AN709" s="8"/>
      <c r="AO709" s="8"/>
      <c r="AP709" s="8"/>
      <c r="AQ709" s="7"/>
      <c r="AR709" s="7"/>
    </row>
    <row r="710">
      <c r="A710" s="7"/>
      <c r="B710" s="7"/>
      <c r="C710" s="28"/>
      <c r="D710" s="28"/>
      <c r="E710" s="28"/>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8"/>
      <c r="AH710" s="8"/>
      <c r="AI710" s="8"/>
      <c r="AJ710" s="8"/>
      <c r="AK710" s="8"/>
      <c r="AL710" s="8"/>
      <c r="AM710" s="8"/>
      <c r="AN710" s="8"/>
      <c r="AO710" s="8"/>
      <c r="AP710" s="8"/>
      <c r="AQ710" s="7"/>
      <c r="AR710" s="7"/>
    </row>
    <row r="711">
      <c r="A711" s="7"/>
      <c r="B711" s="7"/>
      <c r="C711" s="28"/>
      <c r="D711" s="28"/>
      <c r="E711" s="28"/>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8"/>
      <c r="AH711" s="8"/>
      <c r="AI711" s="8"/>
      <c r="AJ711" s="8"/>
      <c r="AK711" s="8"/>
      <c r="AL711" s="8"/>
      <c r="AM711" s="8"/>
      <c r="AN711" s="8"/>
      <c r="AO711" s="8"/>
      <c r="AP711" s="8"/>
      <c r="AQ711" s="7"/>
      <c r="AR711" s="7"/>
    </row>
    <row r="712">
      <c r="A712" s="7"/>
      <c r="B712" s="7"/>
      <c r="C712" s="28"/>
      <c r="D712" s="28"/>
      <c r="E712" s="28"/>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8"/>
      <c r="AH712" s="8"/>
      <c r="AI712" s="8"/>
      <c r="AJ712" s="8"/>
      <c r="AK712" s="8"/>
      <c r="AL712" s="8"/>
      <c r="AM712" s="8"/>
      <c r="AN712" s="8"/>
      <c r="AO712" s="8"/>
      <c r="AP712" s="8"/>
      <c r="AQ712" s="7"/>
      <c r="AR712" s="7"/>
    </row>
    <row r="713">
      <c r="A713" s="7"/>
      <c r="B713" s="7"/>
      <c r="C713" s="28"/>
      <c r="D713" s="28"/>
      <c r="E713" s="28"/>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8"/>
      <c r="AH713" s="8"/>
      <c r="AI713" s="8"/>
      <c r="AJ713" s="8"/>
      <c r="AK713" s="8"/>
      <c r="AL713" s="8"/>
      <c r="AM713" s="8"/>
      <c r="AN713" s="8"/>
      <c r="AO713" s="8"/>
      <c r="AP713" s="8"/>
      <c r="AQ713" s="7"/>
      <c r="AR713" s="7"/>
    </row>
    <row r="714">
      <c r="A714" s="7"/>
      <c r="B714" s="7"/>
      <c r="C714" s="28"/>
      <c r="D714" s="28"/>
      <c r="E714" s="28"/>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8"/>
      <c r="AH714" s="8"/>
      <c r="AI714" s="8"/>
      <c r="AJ714" s="8"/>
      <c r="AK714" s="8"/>
      <c r="AL714" s="8"/>
      <c r="AM714" s="8"/>
      <c r="AN714" s="8"/>
      <c r="AO714" s="8"/>
      <c r="AP714" s="8"/>
      <c r="AQ714" s="7"/>
      <c r="AR714" s="7"/>
    </row>
    <row r="715">
      <c r="A715" s="7"/>
      <c r="B715" s="7"/>
      <c r="C715" s="28"/>
      <c r="D715" s="28"/>
      <c r="E715" s="28"/>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8"/>
      <c r="AH715" s="8"/>
      <c r="AI715" s="8"/>
      <c r="AJ715" s="8"/>
      <c r="AK715" s="8"/>
      <c r="AL715" s="8"/>
      <c r="AM715" s="8"/>
      <c r="AN715" s="8"/>
      <c r="AO715" s="8"/>
      <c r="AP715" s="8"/>
      <c r="AQ715" s="7"/>
      <c r="AR715" s="7"/>
    </row>
    <row r="716">
      <c r="A716" s="7"/>
      <c r="B716" s="7"/>
      <c r="C716" s="28"/>
      <c r="D716" s="28"/>
      <c r="E716" s="28"/>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8"/>
      <c r="AH716" s="8"/>
      <c r="AI716" s="8"/>
      <c r="AJ716" s="8"/>
      <c r="AK716" s="8"/>
      <c r="AL716" s="8"/>
      <c r="AM716" s="8"/>
      <c r="AN716" s="8"/>
      <c r="AO716" s="8"/>
      <c r="AP716" s="8"/>
      <c r="AQ716" s="7"/>
      <c r="AR716" s="7"/>
    </row>
    <row r="717">
      <c r="A717" s="7"/>
      <c r="B717" s="7"/>
      <c r="C717" s="28"/>
      <c r="D717" s="28"/>
      <c r="E717" s="28"/>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8"/>
      <c r="AH717" s="8"/>
      <c r="AI717" s="8"/>
      <c r="AJ717" s="8"/>
      <c r="AK717" s="8"/>
      <c r="AL717" s="8"/>
      <c r="AM717" s="8"/>
      <c r="AN717" s="8"/>
      <c r="AO717" s="8"/>
      <c r="AP717" s="8"/>
      <c r="AQ717" s="7"/>
      <c r="AR717" s="7"/>
    </row>
    <row r="718">
      <c r="A718" s="7"/>
      <c r="B718" s="7"/>
      <c r="C718" s="28"/>
      <c r="D718" s="28"/>
      <c r="E718" s="28"/>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8"/>
      <c r="AH718" s="8"/>
      <c r="AI718" s="8"/>
      <c r="AJ718" s="8"/>
      <c r="AK718" s="8"/>
      <c r="AL718" s="8"/>
      <c r="AM718" s="8"/>
      <c r="AN718" s="8"/>
      <c r="AO718" s="8"/>
      <c r="AP718" s="8"/>
      <c r="AQ718" s="7"/>
      <c r="AR718" s="7"/>
    </row>
    <row r="719">
      <c r="A719" s="7"/>
      <c r="B719" s="7"/>
      <c r="C719" s="28"/>
      <c r="D719" s="28"/>
      <c r="E719" s="28"/>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8"/>
      <c r="AH719" s="8"/>
      <c r="AI719" s="8"/>
      <c r="AJ719" s="8"/>
      <c r="AK719" s="8"/>
      <c r="AL719" s="8"/>
      <c r="AM719" s="8"/>
      <c r="AN719" s="8"/>
      <c r="AO719" s="8"/>
      <c r="AP719" s="8"/>
      <c r="AQ719" s="7"/>
      <c r="AR719" s="7"/>
    </row>
    <row r="720">
      <c r="A720" s="7"/>
      <c r="B720" s="7"/>
      <c r="C720" s="28"/>
      <c r="D720" s="28"/>
      <c r="E720" s="28"/>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8"/>
      <c r="AH720" s="8"/>
      <c r="AI720" s="8"/>
      <c r="AJ720" s="8"/>
      <c r="AK720" s="8"/>
      <c r="AL720" s="8"/>
      <c r="AM720" s="8"/>
      <c r="AN720" s="8"/>
      <c r="AO720" s="8"/>
      <c r="AP720" s="8"/>
      <c r="AQ720" s="7"/>
      <c r="AR720" s="7"/>
    </row>
    <row r="721">
      <c r="A721" s="7"/>
      <c r="B721" s="7"/>
      <c r="C721" s="28"/>
      <c r="D721" s="28"/>
      <c r="E721" s="28"/>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8"/>
      <c r="AH721" s="8"/>
      <c r="AI721" s="8"/>
      <c r="AJ721" s="8"/>
      <c r="AK721" s="8"/>
      <c r="AL721" s="8"/>
      <c r="AM721" s="8"/>
      <c r="AN721" s="8"/>
      <c r="AO721" s="8"/>
      <c r="AP721" s="8"/>
      <c r="AQ721" s="7"/>
      <c r="AR721" s="7"/>
    </row>
    <row r="722">
      <c r="A722" s="7"/>
      <c r="B722" s="7"/>
      <c r="C722" s="28"/>
      <c r="D722" s="28"/>
      <c r="E722" s="28"/>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8"/>
      <c r="AH722" s="8"/>
      <c r="AI722" s="8"/>
      <c r="AJ722" s="8"/>
      <c r="AK722" s="8"/>
      <c r="AL722" s="8"/>
      <c r="AM722" s="8"/>
      <c r="AN722" s="8"/>
      <c r="AO722" s="8"/>
      <c r="AP722" s="8"/>
      <c r="AQ722" s="7"/>
      <c r="AR722" s="7"/>
    </row>
    <row r="723">
      <c r="A723" s="7"/>
      <c r="B723" s="7"/>
      <c r="C723" s="28"/>
      <c r="D723" s="28"/>
      <c r="E723" s="28"/>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8"/>
      <c r="AH723" s="8"/>
      <c r="AI723" s="8"/>
      <c r="AJ723" s="8"/>
      <c r="AK723" s="8"/>
      <c r="AL723" s="8"/>
      <c r="AM723" s="8"/>
      <c r="AN723" s="8"/>
      <c r="AO723" s="8"/>
      <c r="AP723" s="8"/>
      <c r="AQ723" s="7"/>
      <c r="AR723" s="7"/>
    </row>
    <row r="724">
      <c r="A724" s="7"/>
      <c r="B724" s="7"/>
      <c r="C724" s="28"/>
      <c r="D724" s="28"/>
      <c r="E724" s="28"/>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8"/>
      <c r="AH724" s="8"/>
      <c r="AI724" s="8"/>
      <c r="AJ724" s="8"/>
      <c r="AK724" s="8"/>
      <c r="AL724" s="8"/>
      <c r="AM724" s="8"/>
      <c r="AN724" s="8"/>
      <c r="AO724" s="8"/>
      <c r="AP724" s="8"/>
      <c r="AQ724" s="7"/>
      <c r="AR724" s="7"/>
    </row>
    <row r="725">
      <c r="A725" s="7"/>
      <c r="B725" s="7"/>
      <c r="C725" s="28"/>
      <c r="D725" s="28"/>
      <c r="E725" s="28"/>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8"/>
      <c r="AH725" s="8"/>
      <c r="AI725" s="8"/>
      <c r="AJ725" s="8"/>
      <c r="AK725" s="8"/>
      <c r="AL725" s="8"/>
      <c r="AM725" s="8"/>
      <c r="AN725" s="8"/>
      <c r="AO725" s="8"/>
      <c r="AP725" s="8"/>
      <c r="AQ725" s="7"/>
      <c r="AR725" s="7"/>
    </row>
    <row r="726">
      <c r="A726" s="7"/>
      <c r="B726" s="7"/>
      <c r="C726" s="28"/>
      <c r="D726" s="28"/>
      <c r="E726" s="28"/>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8"/>
      <c r="AH726" s="8"/>
      <c r="AI726" s="8"/>
      <c r="AJ726" s="8"/>
      <c r="AK726" s="8"/>
      <c r="AL726" s="8"/>
      <c r="AM726" s="8"/>
      <c r="AN726" s="8"/>
      <c r="AO726" s="8"/>
      <c r="AP726" s="8"/>
      <c r="AQ726" s="7"/>
      <c r="AR726" s="7"/>
    </row>
    <row r="727">
      <c r="A727" s="7"/>
      <c r="B727" s="7"/>
      <c r="C727" s="28"/>
      <c r="D727" s="28"/>
      <c r="E727" s="28"/>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8"/>
      <c r="AH727" s="8"/>
      <c r="AI727" s="8"/>
      <c r="AJ727" s="8"/>
      <c r="AK727" s="8"/>
      <c r="AL727" s="8"/>
      <c r="AM727" s="8"/>
      <c r="AN727" s="8"/>
      <c r="AO727" s="8"/>
      <c r="AP727" s="8"/>
      <c r="AQ727" s="7"/>
      <c r="AR727" s="7"/>
    </row>
    <row r="728">
      <c r="A728" s="7"/>
      <c r="B728" s="7"/>
      <c r="C728" s="28"/>
      <c r="D728" s="28"/>
      <c r="E728" s="28"/>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8"/>
      <c r="AH728" s="8"/>
      <c r="AI728" s="8"/>
      <c r="AJ728" s="8"/>
      <c r="AK728" s="8"/>
      <c r="AL728" s="8"/>
      <c r="AM728" s="8"/>
      <c r="AN728" s="8"/>
      <c r="AO728" s="8"/>
      <c r="AP728" s="8"/>
      <c r="AQ728" s="7"/>
      <c r="AR728" s="7"/>
    </row>
    <row r="729">
      <c r="A729" s="7"/>
      <c r="B729" s="7"/>
      <c r="C729" s="28"/>
      <c r="D729" s="28"/>
      <c r="E729" s="28"/>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8"/>
      <c r="AH729" s="8"/>
      <c r="AI729" s="8"/>
      <c r="AJ729" s="8"/>
      <c r="AK729" s="8"/>
      <c r="AL729" s="8"/>
      <c r="AM729" s="8"/>
      <c r="AN729" s="8"/>
      <c r="AO729" s="8"/>
      <c r="AP729" s="8"/>
      <c r="AQ729" s="7"/>
      <c r="AR729" s="7"/>
    </row>
    <row r="730">
      <c r="A730" s="7"/>
      <c r="B730" s="7"/>
      <c r="C730" s="28"/>
      <c r="D730" s="28"/>
      <c r="E730" s="28"/>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8"/>
      <c r="AH730" s="8"/>
      <c r="AI730" s="8"/>
      <c r="AJ730" s="8"/>
      <c r="AK730" s="8"/>
      <c r="AL730" s="8"/>
      <c r="AM730" s="8"/>
      <c r="AN730" s="8"/>
      <c r="AO730" s="8"/>
      <c r="AP730" s="8"/>
      <c r="AQ730" s="7"/>
      <c r="AR730" s="7"/>
    </row>
    <row r="731">
      <c r="A731" s="7"/>
      <c r="B731" s="7"/>
      <c r="C731" s="28"/>
      <c r="D731" s="28"/>
      <c r="E731" s="28"/>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8"/>
      <c r="AH731" s="8"/>
      <c r="AI731" s="8"/>
      <c r="AJ731" s="8"/>
      <c r="AK731" s="8"/>
      <c r="AL731" s="8"/>
      <c r="AM731" s="8"/>
      <c r="AN731" s="8"/>
      <c r="AO731" s="8"/>
      <c r="AP731" s="8"/>
      <c r="AQ731" s="7"/>
      <c r="AR731" s="7"/>
    </row>
    <row r="732">
      <c r="A732" s="7"/>
      <c r="B732" s="7"/>
      <c r="C732" s="28"/>
      <c r="D732" s="28"/>
      <c r="E732" s="28"/>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8"/>
      <c r="AH732" s="8"/>
      <c r="AI732" s="8"/>
      <c r="AJ732" s="8"/>
      <c r="AK732" s="8"/>
      <c r="AL732" s="8"/>
      <c r="AM732" s="8"/>
      <c r="AN732" s="8"/>
      <c r="AO732" s="8"/>
      <c r="AP732" s="8"/>
      <c r="AQ732" s="7"/>
      <c r="AR732" s="7"/>
    </row>
    <row r="733">
      <c r="A733" s="7"/>
      <c r="B733" s="7"/>
      <c r="C733" s="28"/>
      <c r="D733" s="28"/>
      <c r="E733" s="28"/>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8"/>
      <c r="AH733" s="8"/>
      <c r="AI733" s="8"/>
      <c r="AJ733" s="8"/>
      <c r="AK733" s="8"/>
      <c r="AL733" s="8"/>
      <c r="AM733" s="8"/>
      <c r="AN733" s="8"/>
      <c r="AO733" s="8"/>
      <c r="AP733" s="8"/>
      <c r="AQ733" s="7"/>
      <c r="AR733" s="7"/>
    </row>
    <row r="734">
      <c r="A734" s="7"/>
      <c r="B734" s="7"/>
      <c r="C734" s="28"/>
      <c r="D734" s="28"/>
      <c r="E734" s="28"/>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8"/>
      <c r="AH734" s="8"/>
      <c r="AI734" s="8"/>
      <c r="AJ734" s="8"/>
      <c r="AK734" s="8"/>
      <c r="AL734" s="8"/>
      <c r="AM734" s="8"/>
      <c r="AN734" s="8"/>
      <c r="AO734" s="8"/>
      <c r="AP734" s="8"/>
      <c r="AQ734" s="7"/>
      <c r="AR734" s="7"/>
    </row>
    <row r="735">
      <c r="A735" s="7"/>
      <c r="B735" s="7"/>
      <c r="C735" s="28"/>
      <c r="D735" s="28"/>
      <c r="E735" s="28"/>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8"/>
      <c r="AH735" s="8"/>
      <c r="AI735" s="8"/>
      <c r="AJ735" s="8"/>
      <c r="AK735" s="8"/>
      <c r="AL735" s="8"/>
      <c r="AM735" s="8"/>
      <c r="AN735" s="8"/>
      <c r="AO735" s="8"/>
      <c r="AP735" s="8"/>
      <c r="AQ735" s="7"/>
      <c r="AR735" s="7"/>
    </row>
    <row r="736">
      <c r="A736" s="7"/>
      <c r="B736" s="7"/>
      <c r="C736" s="28"/>
      <c r="D736" s="28"/>
      <c r="E736" s="28"/>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8"/>
      <c r="AH736" s="8"/>
      <c r="AI736" s="8"/>
      <c r="AJ736" s="8"/>
      <c r="AK736" s="8"/>
      <c r="AL736" s="8"/>
      <c r="AM736" s="8"/>
      <c r="AN736" s="8"/>
      <c r="AO736" s="8"/>
      <c r="AP736" s="8"/>
      <c r="AQ736" s="7"/>
      <c r="AR736" s="7"/>
    </row>
    <row r="737">
      <c r="A737" s="7"/>
      <c r="B737" s="7"/>
      <c r="C737" s="28"/>
      <c r="D737" s="28"/>
      <c r="E737" s="28"/>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8"/>
      <c r="AH737" s="8"/>
      <c r="AI737" s="8"/>
      <c r="AJ737" s="8"/>
      <c r="AK737" s="8"/>
      <c r="AL737" s="8"/>
      <c r="AM737" s="8"/>
      <c r="AN737" s="8"/>
      <c r="AO737" s="8"/>
      <c r="AP737" s="8"/>
      <c r="AQ737" s="7"/>
      <c r="AR737" s="7"/>
    </row>
    <row r="738">
      <c r="A738" s="7"/>
      <c r="B738" s="7"/>
      <c r="C738" s="28"/>
      <c r="D738" s="28"/>
      <c r="E738" s="28"/>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8"/>
      <c r="AH738" s="8"/>
      <c r="AI738" s="8"/>
      <c r="AJ738" s="8"/>
      <c r="AK738" s="8"/>
      <c r="AL738" s="8"/>
      <c r="AM738" s="8"/>
      <c r="AN738" s="8"/>
      <c r="AO738" s="8"/>
      <c r="AP738" s="8"/>
      <c r="AQ738" s="7"/>
      <c r="AR738" s="7"/>
    </row>
    <row r="739">
      <c r="A739" s="7"/>
      <c r="B739" s="7"/>
      <c r="C739" s="28"/>
      <c r="D739" s="28"/>
      <c r="E739" s="28"/>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8"/>
      <c r="AH739" s="8"/>
      <c r="AI739" s="8"/>
      <c r="AJ739" s="8"/>
      <c r="AK739" s="8"/>
      <c r="AL739" s="8"/>
      <c r="AM739" s="8"/>
      <c r="AN739" s="8"/>
      <c r="AO739" s="8"/>
      <c r="AP739" s="8"/>
      <c r="AQ739" s="7"/>
      <c r="AR739" s="7"/>
    </row>
    <row r="740">
      <c r="A740" s="7"/>
      <c r="B740" s="7"/>
      <c r="C740" s="28"/>
      <c r="D740" s="28"/>
      <c r="E740" s="28"/>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8"/>
      <c r="AH740" s="8"/>
      <c r="AI740" s="8"/>
      <c r="AJ740" s="8"/>
      <c r="AK740" s="8"/>
      <c r="AL740" s="8"/>
      <c r="AM740" s="8"/>
      <c r="AN740" s="8"/>
      <c r="AO740" s="8"/>
      <c r="AP740" s="8"/>
      <c r="AQ740" s="7"/>
      <c r="AR740" s="7"/>
    </row>
    <row r="741">
      <c r="A741" s="7"/>
      <c r="B741" s="7"/>
      <c r="C741" s="28"/>
      <c r="D741" s="28"/>
      <c r="E741" s="28"/>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8"/>
      <c r="AH741" s="8"/>
      <c r="AI741" s="8"/>
      <c r="AJ741" s="8"/>
      <c r="AK741" s="8"/>
      <c r="AL741" s="8"/>
      <c r="AM741" s="8"/>
      <c r="AN741" s="8"/>
      <c r="AO741" s="8"/>
      <c r="AP741" s="8"/>
      <c r="AQ741" s="7"/>
      <c r="AR741" s="7"/>
    </row>
    <row r="742">
      <c r="A742" s="7"/>
      <c r="B742" s="7"/>
      <c r="C742" s="28"/>
      <c r="D742" s="28"/>
      <c r="E742" s="28"/>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8"/>
      <c r="AH742" s="8"/>
      <c r="AI742" s="8"/>
      <c r="AJ742" s="8"/>
      <c r="AK742" s="8"/>
      <c r="AL742" s="8"/>
      <c r="AM742" s="8"/>
      <c r="AN742" s="8"/>
      <c r="AO742" s="8"/>
      <c r="AP742" s="8"/>
      <c r="AQ742" s="7"/>
      <c r="AR742" s="7"/>
    </row>
    <row r="743">
      <c r="A743" s="7"/>
      <c r="B743" s="7"/>
      <c r="C743" s="28"/>
      <c r="D743" s="28"/>
      <c r="E743" s="28"/>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8"/>
      <c r="AH743" s="8"/>
      <c r="AI743" s="8"/>
      <c r="AJ743" s="8"/>
      <c r="AK743" s="8"/>
      <c r="AL743" s="8"/>
      <c r="AM743" s="8"/>
      <c r="AN743" s="8"/>
      <c r="AO743" s="8"/>
      <c r="AP743" s="8"/>
      <c r="AQ743" s="7"/>
      <c r="AR743" s="7"/>
    </row>
    <row r="744">
      <c r="A744" s="7"/>
      <c r="B744" s="7"/>
      <c r="C744" s="28"/>
      <c r="D744" s="28"/>
      <c r="E744" s="28"/>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8"/>
      <c r="AH744" s="8"/>
      <c r="AI744" s="8"/>
      <c r="AJ744" s="8"/>
      <c r="AK744" s="8"/>
      <c r="AL744" s="8"/>
      <c r="AM744" s="8"/>
      <c r="AN744" s="8"/>
      <c r="AO744" s="8"/>
      <c r="AP744" s="8"/>
      <c r="AQ744" s="7"/>
      <c r="AR744" s="7"/>
    </row>
    <row r="745">
      <c r="A745" s="7"/>
      <c r="B745" s="7"/>
      <c r="C745" s="28"/>
      <c r="D745" s="28"/>
      <c r="E745" s="28"/>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8"/>
      <c r="AH745" s="8"/>
      <c r="AI745" s="8"/>
      <c r="AJ745" s="8"/>
      <c r="AK745" s="8"/>
      <c r="AL745" s="8"/>
      <c r="AM745" s="8"/>
      <c r="AN745" s="8"/>
      <c r="AO745" s="8"/>
      <c r="AP745" s="8"/>
      <c r="AQ745" s="7"/>
      <c r="AR745" s="7"/>
    </row>
    <row r="746">
      <c r="A746" s="7"/>
      <c r="B746" s="7"/>
      <c r="C746" s="28"/>
      <c r="D746" s="28"/>
      <c r="E746" s="28"/>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8"/>
      <c r="AH746" s="8"/>
      <c r="AI746" s="8"/>
      <c r="AJ746" s="8"/>
      <c r="AK746" s="8"/>
      <c r="AL746" s="8"/>
      <c r="AM746" s="8"/>
      <c r="AN746" s="8"/>
      <c r="AO746" s="8"/>
      <c r="AP746" s="8"/>
      <c r="AQ746" s="7"/>
      <c r="AR746" s="7"/>
    </row>
    <row r="747">
      <c r="A747" s="7"/>
      <c r="B747" s="7"/>
      <c r="C747" s="28"/>
      <c r="D747" s="28"/>
      <c r="E747" s="28"/>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8"/>
      <c r="AH747" s="8"/>
      <c r="AI747" s="8"/>
      <c r="AJ747" s="8"/>
      <c r="AK747" s="8"/>
      <c r="AL747" s="8"/>
      <c r="AM747" s="8"/>
      <c r="AN747" s="8"/>
      <c r="AO747" s="8"/>
      <c r="AP747" s="8"/>
      <c r="AQ747" s="7"/>
      <c r="AR747" s="7"/>
    </row>
    <row r="748">
      <c r="A748" s="7"/>
      <c r="B748" s="7"/>
      <c r="C748" s="28"/>
      <c r="D748" s="28"/>
      <c r="E748" s="28"/>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8"/>
      <c r="AH748" s="8"/>
      <c r="AI748" s="8"/>
      <c r="AJ748" s="8"/>
      <c r="AK748" s="8"/>
      <c r="AL748" s="8"/>
      <c r="AM748" s="8"/>
      <c r="AN748" s="8"/>
      <c r="AO748" s="8"/>
      <c r="AP748" s="8"/>
      <c r="AQ748" s="7"/>
      <c r="AR748" s="7"/>
    </row>
    <row r="749">
      <c r="A749" s="7"/>
      <c r="B749" s="7"/>
      <c r="C749" s="28"/>
      <c r="D749" s="28"/>
      <c r="E749" s="28"/>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8"/>
      <c r="AH749" s="8"/>
      <c r="AI749" s="8"/>
      <c r="AJ749" s="8"/>
      <c r="AK749" s="8"/>
      <c r="AL749" s="8"/>
      <c r="AM749" s="8"/>
      <c r="AN749" s="8"/>
      <c r="AO749" s="8"/>
      <c r="AP749" s="8"/>
      <c r="AQ749" s="7"/>
      <c r="AR749" s="7"/>
    </row>
    <row r="750">
      <c r="A750" s="7"/>
      <c r="B750" s="7"/>
      <c r="C750" s="28"/>
      <c r="D750" s="28"/>
      <c r="E750" s="28"/>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8"/>
      <c r="AH750" s="8"/>
      <c r="AI750" s="8"/>
      <c r="AJ750" s="8"/>
      <c r="AK750" s="8"/>
      <c r="AL750" s="8"/>
      <c r="AM750" s="8"/>
      <c r="AN750" s="8"/>
      <c r="AO750" s="8"/>
      <c r="AP750" s="8"/>
      <c r="AQ750" s="7"/>
      <c r="AR750" s="7"/>
    </row>
    <row r="751">
      <c r="A751" s="7"/>
      <c r="B751" s="7"/>
      <c r="C751" s="28"/>
      <c r="D751" s="28"/>
      <c r="E751" s="28"/>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8"/>
      <c r="AH751" s="8"/>
      <c r="AI751" s="8"/>
      <c r="AJ751" s="8"/>
      <c r="AK751" s="8"/>
      <c r="AL751" s="8"/>
      <c r="AM751" s="8"/>
      <c r="AN751" s="8"/>
      <c r="AO751" s="8"/>
      <c r="AP751" s="8"/>
      <c r="AQ751" s="7"/>
      <c r="AR751" s="7"/>
    </row>
    <row r="752">
      <c r="A752" s="7"/>
      <c r="B752" s="7"/>
      <c r="C752" s="28"/>
      <c r="D752" s="28"/>
      <c r="E752" s="28"/>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8"/>
      <c r="AH752" s="8"/>
      <c r="AI752" s="8"/>
      <c r="AJ752" s="8"/>
      <c r="AK752" s="8"/>
      <c r="AL752" s="8"/>
      <c r="AM752" s="8"/>
      <c r="AN752" s="8"/>
      <c r="AO752" s="8"/>
      <c r="AP752" s="8"/>
      <c r="AQ752" s="7"/>
      <c r="AR752" s="7"/>
    </row>
    <row r="753">
      <c r="A753" s="7"/>
      <c r="B753" s="7"/>
      <c r="C753" s="28"/>
      <c r="D753" s="28"/>
      <c r="E753" s="28"/>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8"/>
      <c r="AH753" s="8"/>
      <c r="AI753" s="8"/>
      <c r="AJ753" s="8"/>
      <c r="AK753" s="8"/>
      <c r="AL753" s="8"/>
      <c r="AM753" s="8"/>
      <c r="AN753" s="8"/>
      <c r="AO753" s="8"/>
      <c r="AP753" s="8"/>
      <c r="AQ753" s="7"/>
      <c r="AR753" s="7"/>
    </row>
    <row r="754">
      <c r="A754" s="7"/>
      <c r="B754" s="7"/>
      <c r="C754" s="28"/>
      <c r="D754" s="28"/>
      <c r="E754" s="28"/>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8"/>
      <c r="AH754" s="8"/>
      <c r="AI754" s="8"/>
      <c r="AJ754" s="8"/>
      <c r="AK754" s="8"/>
      <c r="AL754" s="8"/>
      <c r="AM754" s="8"/>
      <c r="AN754" s="8"/>
      <c r="AO754" s="8"/>
      <c r="AP754" s="8"/>
      <c r="AQ754" s="7"/>
      <c r="AR754" s="7"/>
    </row>
    <row r="755">
      <c r="A755" s="7"/>
      <c r="B755" s="7"/>
      <c r="C755" s="28"/>
      <c r="D755" s="28"/>
      <c r="E755" s="28"/>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8"/>
      <c r="AH755" s="8"/>
      <c r="AI755" s="8"/>
      <c r="AJ755" s="8"/>
      <c r="AK755" s="8"/>
      <c r="AL755" s="8"/>
      <c r="AM755" s="8"/>
      <c r="AN755" s="8"/>
      <c r="AO755" s="8"/>
      <c r="AP755" s="8"/>
      <c r="AQ755" s="7"/>
      <c r="AR755" s="7"/>
    </row>
    <row r="756">
      <c r="A756" s="7"/>
      <c r="B756" s="7"/>
      <c r="C756" s="28"/>
      <c r="D756" s="28"/>
      <c r="E756" s="28"/>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8"/>
      <c r="AH756" s="8"/>
      <c r="AI756" s="8"/>
      <c r="AJ756" s="8"/>
      <c r="AK756" s="8"/>
      <c r="AL756" s="8"/>
      <c r="AM756" s="8"/>
      <c r="AN756" s="8"/>
      <c r="AO756" s="8"/>
      <c r="AP756" s="8"/>
      <c r="AQ756" s="7"/>
      <c r="AR756" s="7"/>
    </row>
    <row r="757">
      <c r="A757" s="7"/>
      <c r="B757" s="7"/>
      <c r="C757" s="28"/>
      <c r="D757" s="28"/>
      <c r="E757" s="28"/>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8"/>
      <c r="AH757" s="8"/>
      <c r="AI757" s="8"/>
      <c r="AJ757" s="8"/>
      <c r="AK757" s="8"/>
      <c r="AL757" s="8"/>
      <c r="AM757" s="8"/>
      <c r="AN757" s="8"/>
      <c r="AO757" s="8"/>
      <c r="AP757" s="8"/>
      <c r="AQ757" s="7"/>
      <c r="AR757" s="7"/>
    </row>
    <row r="758">
      <c r="A758" s="7"/>
      <c r="B758" s="7"/>
      <c r="C758" s="28"/>
      <c r="D758" s="28"/>
      <c r="E758" s="28"/>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8"/>
      <c r="AH758" s="8"/>
      <c r="AI758" s="8"/>
      <c r="AJ758" s="8"/>
      <c r="AK758" s="8"/>
      <c r="AL758" s="8"/>
      <c r="AM758" s="8"/>
      <c r="AN758" s="8"/>
      <c r="AO758" s="8"/>
      <c r="AP758" s="8"/>
      <c r="AQ758" s="7"/>
      <c r="AR758" s="7"/>
    </row>
    <row r="759">
      <c r="A759" s="7"/>
      <c r="B759" s="7"/>
      <c r="C759" s="28"/>
      <c r="D759" s="28"/>
      <c r="E759" s="28"/>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8"/>
      <c r="AH759" s="8"/>
      <c r="AI759" s="8"/>
      <c r="AJ759" s="8"/>
      <c r="AK759" s="8"/>
      <c r="AL759" s="8"/>
      <c r="AM759" s="8"/>
      <c r="AN759" s="8"/>
      <c r="AO759" s="8"/>
      <c r="AP759" s="8"/>
      <c r="AQ759" s="7"/>
      <c r="AR759" s="7"/>
    </row>
    <row r="760">
      <c r="A760" s="7"/>
      <c r="B760" s="7"/>
      <c r="C760" s="28"/>
      <c r="D760" s="28"/>
      <c r="E760" s="28"/>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8"/>
      <c r="AH760" s="8"/>
      <c r="AI760" s="8"/>
      <c r="AJ760" s="8"/>
      <c r="AK760" s="8"/>
      <c r="AL760" s="8"/>
      <c r="AM760" s="8"/>
      <c r="AN760" s="8"/>
      <c r="AO760" s="8"/>
      <c r="AP760" s="8"/>
      <c r="AQ760" s="7"/>
      <c r="AR760" s="7"/>
    </row>
    <row r="761">
      <c r="A761" s="7"/>
      <c r="B761" s="7"/>
      <c r="C761" s="28"/>
      <c r="D761" s="28"/>
      <c r="E761" s="28"/>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8"/>
      <c r="AH761" s="8"/>
      <c r="AI761" s="8"/>
      <c r="AJ761" s="8"/>
      <c r="AK761" s="8"/>
      <c r="AL761" s="8"/>
      <c r="AM761" s="8"/>
      <c r="AN761" s="8"/>
      <c r="AO761" s="8"/>
      <c r="AP761" s="8"/>
      <c r="AQ761" s="7"/>
      <c r="AR761" s="7"/>
    </row>
    <row r="762">
      <c r="A762" s="7"/>
      <c r="B762" s="7"/>
      <c r="C762" s="28"/>
      <c r="D762" s="28"/>
      <c r="E762" s="28"/>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8"/>
      <c r="AH762" s="8"/>
      <c r="AI762" s="8"/>
      <c r="AJ762" s="8"/>
      <c r="AK762" s="8"/>
      <c r="AL762" s="8"/>
      <c r="AM762" s="8"/>
      <c r="AN762" s="8"/>
      <c r="AO762" s="8"/>
      <c r="AP762" s="8"/>
      <c r="AQ762" s="7"/>
      <c r="AR762" s="7"/>
    </row>
    <row r="763">
      <c r="A763" s="7"/>
      <c r="B763" s="7"/>
      <c r="C763" s="28"/>
      <c r="D763" s="28"/>
      <c r="E763" s="28"/>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8"/>
      <c r="AH763" s="8"/>
      <c r="AI763" s="8"/>
      <c r="AJ763" s="8"/>
      <c r="AK763" s="8"/>
      <c r="AL763" s="8"/>
      <c r="AM763" s="8"/>
      <c r="AN763" s="8"/>
      <c r="AO763" s="8"/>
      <c r="AP763" s="8"/>
      <c r="AQ763" s="7"/>
      <c r="AR763" s="7"/>
    </row>
    <row r="764">
      <c r="A764" s="7"/>
      <c r="B764" s="7"/>
      <c r="C764" s="28"/>
      <c r="D764" s="28"/>
      <c r="E764" s="28"/>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8"/>
      <c r="AH764" s="8"/>
      <c r="AI764" s="8"/>
      <c r="AJ764" s="8"/>
      <c r="AK764" s="8"/>
      <c r="AL764" s="8"/>
      <c r="AM764" s="8"/>
      <c r="AN764" s="8"/>
      <c r="AO764" s="8"/>
      <c r="AP764" s="8"/>
      <c r="AQ764" s="7"/>
      <c r="AR764" s="7"/>
    </row>
    <row r="765">
      <c r="A765" s="7"/>
      <c r="B765" s="7"/>
      <c r="C765" s="28"/>
      <c r="D765" s="28"/>
      <c r="E765" s="28"/>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8"/>
      <c r="AH765" s="8"/>
      <c r="AI765" s="8"/>
      <c r="AJ765" s="8"/>
      <c r="AK765" s="8"/>
      <c r="AL765" s="8"/>
      <c r="AM765" s="8"/>
      <c r="AN765" s="8"/>
      <c r="AO765" s="8"/>
      <c r="AP765" s="8"/>
      <c r="AQ765" s="7"/>
      <c r="AR765" s="7"/>
    </row>
    <row r="766">
      <c r="A766" s="7"/>
      <c r="B766" s="7"/>
      <c r="C766" s="28"/>
      <c r="D766" s="28"/>
      <c r="E766" s="28"/>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8"/>
      <c r="AH766" s="8"/>
      <c r="AI766" s="8"/>
      <c r="AJ766" s="8"/>
      <c r="AK766" s="8"/>
      <c r="AL766" s="8"/>
      <c r="AM766" s="8"/>
      <c r="AN766" s="8"/>
      <c r="AO766" s="8"/>
      <c r="AP766" s="8"/>
      <c r="AQ766" s="7"/>
      <c r="AR766" s="7"/>
    </row>
    <row r="767">
      <c r="A767" s="7"/>
      <c r="B767" s="7"/>
      <c r="C767" s="28"/>
      <c r="D767" s="28"/>
      <c r="E767" s="28"/>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8"/>
      <c r="AH767" s="8"/>
      <c r="AI767" s="8"/>
      <c r="AJ767" s="8"/>
      <c r="AK767" s="8"/>
      <c r="AL767" s="8"/>
      <c r="AM767" s="8"/>
      <c r="AN767" s="8"/>
      <c r="AO767" s="8"/>
      <c r="AP767" s="8"/>
      <c r="AQ767" s="7"/>
      <c r="AR767" s="7"/>
    </row>
    <row r="768">
      <c r="A768" s="7"/>
      <c r="B768" s="7"/>
      <c r="C768" s="28"/>
      <c r="D768" s="28"/>
      <c r="E768" s="28"/>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8"/>
      <c r="AH768" s="8"/>
      <c r="AI768" s="8"/>
      <c r="AJ768" s="8"/>
      <c r="AK768" s="8"/>
      <c r="AL768" s="8"/>
      <c r="AM768" s="8"/>
      <c r="AN768" s="8"/>
      <c r="AO768" s="8"/>
      <c r="AP768" s="8"/>
      <c r="AQ768" s="7"/>
      <c r="AR768" s="7"/>
    </row>
    <row r="769">
      <c r="A769" s="7"/>
      <c r="B769" s="7"/>
      <c r="C769" s="28"/>
      <c r="D769" s="28"/>
      <c r="E769" s="28"/>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8"/>
      <c r="AH769" s="8"/>
      <c r="AI769" s="8"/>
      <c r="AJ769" s="8"/>
      <c r="AK769" s="8"/>
      <c r="AL769" s="8"/>
      <c r="AM769" s="8"/>
      <c r="AN769" s="8"/>
      <c r="AO769" s="8"/>
      <c r="AP769" s="8"/>
      <c r="AQ769" s="7"/>
      <c r="AR769" s="7"/>
    </row>
    <row r="770">
      <c r="A770" s="7"/>
      <c r="B770" s="7"/>
      <c r="C770" s="28"/>
      <c r="D770" s="28"/>
      <c r="E770" s="28"/>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8"/>
      <c r="AH770" s="8"/>
      <c r="AI770" s="8"/>
      <c r="AJ770" s="8"/>
      <c r="AK770" s="8"/>
      <c r="AL770" s="8"/>
      <c r="AM770" s="8"/>
      <c r="AN770" s="8"/>
      <c r="AO770" s="8"/>
      <c r="AP770" s="8"/>
      <c r="AQ770" s="7"/>
      <c r="AR770" s="7"/>
    </row>
    <row r="771">
      <c r="A771" s="7"/>
      <c r="B771" s="7"/>
      <c r="C771" s="28"/>
      <c r="D771" s="28"/>
      <c r="E771" s="28"/>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8"/>
      <c r="AH771" s="8"/>
      <c r="AI771" s="8"/>
      <c r="AJ771" s="8"/>
      <c r="AK771" s="8"/>
      <c r="AL771" s="8"/>
      <c r="AM771" s="8"/>
      <c r="AN771" s="8"/>
      <c r="AO771" s="8"/>
      <c r="AP771" s="8"/>
      <c r="AQ771" s="7"/>
      <c r="AR771" s="7"/>
    </row>
    <row r="772">
      <c r="A772" s="7"/>
      <c r="B772" s="7"/>
      <c r="C772" s="28"/>
      <c r="D772" s="28"/>
      <c r="E772" s="28"/>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8"/>
      <c r="AH772" s="8"/>
      <c r="AI772" s="8"/>
      <c r="AJ772" s="8"/>
      <c r="AK772" s="8"/>
      <c r="AL772" s="8"/>
      <c r="AM772" s="8"/>
      <c r="AN772" s="8"/>
      <c r="AO772" s="8"/>
      <c r="AP772" s="8"/>
      <c r="AQ772" s="7"/>
      <c r="AR772" s="7"/>
    </row>
    <row r="773">
      <c r="A773" s="7"/>
      <c r="B773" s="7"/>
      <c r="C773" s="28"/>
      <c r="D773" s="28"/>
      <c r="E773" s="28"/>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8"/>
      <c r="AH773" s="8"/>
      <c r="AI773" s="8"/>
      <c r="AJ773" s="8"/>
      <c r="AK773" s="8"/>
      <c r="AL773" s="8"/>
      <c r="AM773" s="8"/>
      <c r="AN773" s="8"/>
      <c r="AO773" s="8"/>
      <c r="AP773" s="8"/>
      <c r="AQ773" s="7"/>
      <c r="AR773" s="7"/>
    </row>
    <row r="774">
      <c r="A774" s="7"/>
      <c r="B774" s="7"/>
      <c r="C774" s="28"/>
      <c r="D774" s="28"/>
      <c r="E774" s="28"/>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8"/>
      <c r="AH774" s="8"/>
      <c r="AI774" s="8"/>
      <c r="AJ774" s="8"/>
      <c r="AK774" s="8"/>
      <c r="AL774" s="8"/>
      <c r="AM774" s="8"/>
      <c r="AN774" s="8"/>
      <c r="AO774" s="8"/>
      <c r="AP774" s="8"/>
      <c r="AQ774" s="7"/>
      <c r="AR774" s="7"/>
    </row>
    <row r="775">
      <c r="A775" s="7"/>
      <c r="B775" s="7"/>
      <c r="C775" s="28"/>
      <c r="D775" s="28"/>
      <c r="E775" s="28"/>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8"/>
      <c r="AH775" s="8"/>
      <c r="AI775" s="8"/>
      <c r="AJ775" s="8"/>
      <c r="AK775" s="8"/>
      <c r="AL775" s="8"/>
      <c r="AM775" s="8"/>
      <c r="AN775" s="8"/>
      <c r="AO775" s="8"/>
      <c r="AP775" s="8"/>
      <c r="AQ775" s="7"/>
      <c r="AR775" s="7"/>
    </row>
    <row r="776">
      <c r="A776" s="7"/>
      <c r="B776" s="7"/>
      <c r="C776" s="28"/>
      <c r="D776" s="28"/>
      <c r="E776" s="28"/>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8"/>
      <c r="AH776" s="8"/>
      <c r="AI776" s="8"/>
      <c r="AJ776" s="8"/>
      <c r="AK776" s="8"/>
      <c r="AL776" s="8"/>
      <c r="AM776" s="8"/>
      <c r="AN776" s="8"/>
      <c r="AO776" s="8"/>
      <c r="AP776" s="8"/>
      <c r="AQ776" s="7"/>
      <c r="AR776" s="7"/>
    </row>
    <row r="777">
      <c r="A777" s="7"/>
      <c r="B777" s="7"/>
      <c r="C777" s="28"/>
      <c r="D777" s="28"/>
      <c r="E777" s="28"/>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8"/>
      <c r="AH777" s="8"/>
      <c r="AI777" s="8"/>
      <c r="AJ777" s="8"/>
      <c r="AK777" s="8"/>
      <c r="AL777" s="8"/>
      <c r="AM777" s="8"/>
      <c r="AN777" s="8"/>
      <c r="AO777" s="8"/>
      <c r="AP777" s="8"/>
      <c r="AQ777" s="7"/>
      <c r="AR777" s="7"/>
    </row>
    <row r="778">
      <c r="A778" s="7"/>
      <c r="B778" s="7"/>
      <c r="C778" s="28"/>
      <c r="D778" s="28"/>
      <c r="E778" s="28"/>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8"/>
      <c r="AH778" s="8"/>
      <c r="AI778" s="8"/>
      <c r="AJ778" s="8"/>
      <c r="AK778" s="8"/>
      <c r="AL778" s="8"/>
      <c r="AM778" s="8"/>
      <c r="AN778" s="8"/>
      <c r="AO778" s="8"/>
      <c r="AP778" s="8"/>
      <c r="AQ778" s="7"/>
      <c r="AR778" s="7"/>
    </row>
    <row r="779">
      <c r="A779" s="7"/>
      <c r="B779" s="7"/>
      <c r="C779" s="28"/>
      <c r="D779" s="28"/>
      <c r="E779" s="28"/>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8"/>
      <c r="AH779" s="8"/>
      <c r="AI779" s="8"/>
      <c r="AJ779" s="8"/>
      <c r="AK779" s="8"/>
      <c r="AL779" s="8"/>
      <c r="AM779" s="8"/>
      <c r="AN779" s="8"/>
      <c r="AO779" s="8"/>
      <c r="AP779" s="8"/>
      <c r="AQ779" s="7"/>
      <c r="AR779" s="7"/>
    </row>
    <row r="780">
      <c r="A780" s="7"/>
      <c r="B780" s="7"/>
      <c r="C780" s="28"/>
      <c r="D780" s="28"/>
      <c r="E780" s="28"/>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8"/>
      <c r="AH780" s="8"/>
      <c r="AI780" s="8"/>
      <c r="AJ780" s="8"/>
      <c r="AK780" s="8"/>
      <c r="AL780" s="8"/>
      <c r="AM780" s="8"/>
      <c r="AN780" s="8"/>
      <c r="AO780" s="8"/>
      <c r="AP780" s="8"/>
      <c r="AQ780" s="7"/>
      <c r="AR780" s="7"/>
    </row>
    <row r="781">
      <c r="A781" s="7"/>
      <c r="B781" s="7"/>
      <c r="C781" s="28"/>
      <c r="D781" s="28"/>
      <c r="E781" s="28"/>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8"/>
      <c r="AH781" s="8"/>
      <c r="AI781" s="8"/>
      <c r="AJ781" s="8"/>
      <c r="AK781" s="8"/>
      <c r="AL781" s="8"/>
      <c r="AM781" s="8"/>
      <c r="AN781" s="8"/>
      <c r="AO781" s="8"/>
      <c r="AP781" s="8"/>
      <c r="AQ781" s="7"/>
      <c r="AR781" s="7"/>
    </row>
    <row r="782">
      <c r="A782" s="7"/>
      <c r="B782" s="7"/>
      <c r="C782" s="28"/>
      <c r="D782" s="28"/>
      <c r="E782" s="28"/>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8"/>
      <c r="AH782" s="8"/>
      <c r="AI782" s="8"/>
      <c r="AJ782" s="8"/>
      <c r="AK782" s="8"/>
      <c r="AL782" s="8"/>
      <c r="AM782" s="8"/>
      <c r="AN782" s="8"/>
      <c r="AO782" s="8"/>
      <c r="AP782" s="8"/>
      <c r="AQ782" s="7"/>
      <c r="AR782" s="7"/>
    </row>
    <row r="783">
      <c r="A783" s="7"/>
      <c r="B783" s="7"/>
      <c r="C783" s="28"/>
      <c r="D783" s="28"/>
      <c r="E783" s="28"/>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8"/>
      <c r="AH783" s="8"/>
      <c r="AI783" s="8"/>
      <c r="AJ783" s="8"/>
      <c r="AK783" s="8"/>
      <c r="AL783" s="8"/>
      <c r="AM783" s="8"/>
      <c r="AN783" s="8"/>
      <c r="AO783" s="8"/>
      <c r="AP783" s="8"/>
      <c r="AQ783" s="7"/>
      <c r="AR783" s="7"/>
    </row>
    <row r="784">
      <c r="A784" s="7"/>
      <c r="B784" s="7"/>
      <c r="C784" s="28"/>
      <c r="D784" s="28"/>
      <c r="E784" s="28"/>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8"/>
      <c r="AH784" s="8"/>
      <c r="AI784" s="8"/>
      <c r="AJ784" s="8"/>
      <c r="AK784" s="8"/>
      <c r="AL784" s="8"/>
      <c r="AM784" s="8"/>
      <c r="AN784" s="8"/>
      <c r="AO784" s="8"/>
      <c r="AP784" s="8"/>
      <c r="AQ784" s="7"/>
      <c r="AR784" s="7"/>
    </row>
    <row r="785">
      <c r="A785" s="7"/>
      <c r="B785" s="7"/>
      <c r="C785" s="28"/>
      <c r="D785" s="28"/>
      <c r="E785" s="28"/>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8"/>
      <c r="AH785" s="8"/>
      <c r="AI785" s="8"/>
      <c r="AJ785" s="8"/>
      <c r="AK785" s="8"/>
      <c r="AL785" s="8"/>
      <c r="AM785" s="8"/>
      <c r="AN785" s="8"/>
      <c r="AO785" s="8"/>
      <c r="AP785" s="8"/>
      <c r="AQ785" s="7"/>
      <c r="AR785" s="7"/>
    </row>
    <row r="786">
      <c r="A786" s="7"/>
      <c r="B786" s="7"/>
      <c r="C786" s="28"/>
      <c r="D786" s="28"/>
      <c r="E786" s="28"/>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8"/>
      <c r="AH786" s="8"/>
      <c r="AI786" s="8"/>
      <c r="AJ786" s="8"/>
      <c r="AK786" s="8"/>
      <c r="AL786" s="8"/>
      <c r="AM786" s="8"/>
      <c r="AN786" s="8"/>
      <c r="AO786" s="8"/>
      <c r="AP786" s="8"/>
      <c r="AQ786" s="7"/>
      <c r="AR786" s="7"/>
    </row>
    <row r="787">
      <c r="A787" s="7"/>
      <c r="B787" s="7"/>
      <c r="C787" s="28"/>
      <c r="D787" s="28"/>
      <c r="E787" s="28"/>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8"/>
      <c r="AH787" s="8"/>
      <c r="AI787" s="8"/>
      <c r="AJ787" s="8"/>
      <c r="AK787" s="8"/>
      <c r="AL787" s="8"/>
      <c r="AM787" s="8"/>
      <c r="AN787" s="8"/>
      <c r="AO787" s="8"/>
      <c r="AP787" s="8"/>
      <c r="AQ787" s="7"/>
      <c r="AR787" s="7"/>
    </row>
    <row r="788">
      <c r="A788" s="7"/>
      <c r="B788" s="7"/>
      <c r="C788" s="28"/>
      <c r="D788" s="28"/>
      <c r="E788" s="28"/>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8"/>
      <c r="AH788" s="8"/>
      <c r="AI788" s="8"/>
      <c r="AJ788" s="8"/>
      <c r="AK788" s="8"/>
      <c r="AL788" s="8"/>
      <c r="AM788" s="8"/>
      <c r="AN788" s="8"/>
      <c r="AO788" s="8"/>
      <c r="AP788" s="8"/>
      <c r="AQ788" s="7"/>
      <c r="AR788" s="7"/>
    </row>
    <row r="789">
      <c r="A789" s="7"/>
      <c r="B789" s="7"/>
      <c r="C789" s="28"/>
      <c r="D789" s="28"/>
      <c r="E789" s="28"/>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8"/>
      <c r="AH789" s="8"/>
      <c r="AI789" s="8"/>
      <c r="AJ789" s="8"/>
      <c r="AK789" s="8"/>
      <c r="AL789" s="8"/>
      <c r="AM789" s="8"/>
      <c r="AN789" s="8"/>
      <c r="AO789" s="8"/>
      <c r="AP789" s="8"/>
      <c r="AQ789" s="7"/>
      <c r="AR789" s="7"/>
    </row>
    <row r="790">
      <c r="A790" s="7"/>
      <c r="B790" s="7"/>
      <c r="C790" s="28"/>
      <c r="D790" s="28"/>
      <c r="E790" s="28"/>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8"/>
      <c r="AH790" s="8"/>
      <c r="AI790" s="8"/>
      <c r="AJ790" s="8"/>
      <c r="AK790" s="8"/>
      <c r="AL790" s="8"/>
      <c r="AM790" s="8"/>
      <c r="AN790" s="8"/>
      <c r="AO790" s="8"/>
      <c r="AP790" s="8"/>
      <c r="AQ790" s="7"/>
      <c r="AR790" s="7"/>
    </row>
    <row r="791">
      <c r="A791" s="7"/>
      <c r="B791" s="7"/>
      <c r="C791" s="28"/>
      <c r="D791" s="28"/>
      <c r="E791" s="28"/>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8"/>
      <c r="AH791" s="8"/>
      <c r="AI791" s="8"/>
      <c r="AJ791" s="8"/>
      <c r="AK791" s="8"/>
      <c r="AL791" s="8"/>
      <c r="AM791" s="8"/>
      <c r="AN791" s="8"/>
      <c r="AO791" s="8"/>
      <c r="AP791" s="8"/>
      <c r="AQ791" s="7"/>
      <c r="AR791" s="7"/>
    </row>
    <row r="792">
      <c r="A792" s="7"/>
      <c r="B792" s="7"/>
      <c r="C792" s="28"/>
      <c r="D792" s="28"/>
      <c r="E792" s="28"/>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8"/>
      <c r="AH792" s="8"/>
      <c r="AI792" s="8"/>
      <c r="AJ792" s="8"/>
      <c r="AK792" s="8"/>
      <c r="AL792" s="8"/>
      <c r="AM792" s="8"/>
      <c r="AN792" s="8"/>
      <c r="AO792" s="8"/>
      <c r="AP792" s="8"/>
      <c r="AQ792" s="7"/>
      <c r="AR792" s="7"/>
    </row>
    <row r="793">
      <c r="A793" s="7"/>
      <c r="B793" s="7"/>
      <c r="C793" s="28"/>
      <c r="D793" s="28"/>
      <c r="E793" s="28"/>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8"/>
      <c r="AH793" s="8"/>
      <c r="AI793" s="8"/>
      <c r="AJ793" s="8"/>
      <c r="AK793" s="8"/>
      <c r="AL793" s="8"/>
      <c r="AM793" s="8"/>
      <c r="AN793" s="8"/>
      <c r="AO793" s="8"/>
      <c r="AP793" s="8"/>
      <c r="AQ793" s="7"/>
      <c r="AR793" s="7"/>
    </row>
    <row r="794">
      <c r="A794" s="7"/>
      <c r="B794" s="7"/>
      <c r="C794" s="28"/>
      <c r="D794" s="28"/>
      <c r="E794" s="28"/>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8"/>
      <c r="AH794" s="8"/>
      <c r="AI794" s="8"/>
      <c r="AJ794" s="8"/>
      <c r="AK794" s="8"/>
      <c r="AL794" s="8"/>
      <c r="AM794" s="8"/>
      <c r="AN794" s="8"/>
      <c r="AO794" s="8"/>
      <c r="AP794" s="8"/>
      <c r="AQ794" s="7"/>
      <c r="AR794" s="7"/>
    </row>
    <row r="795">
      <c r="A795" s="7"/>
      <c r="B795" s="7"/>
      <c r="C795" s="28"/>
      <c r="D795" s="28"/>
      <c r="E795" s="28"/>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8"/>
      <c r="AH795" s="8"/>
      <c r="AI795" s="8"/>
      <c r="AJ795" s="8"/>
      <c r="AK795" s="8"/>
      <c r="AL795" s="8"/>
      <c r="AM795" s="8"/>
      <c r="AN795" s="8"/>
      <c r="AO795" s="8"/>
      <c r="AP795" s="8"/>
      <c r="AQ795" s="7"/>
      <c r="AR795" s="7"/>
    </row>
    <row r="796">
      <c r="A796" s="7"/>
      <c r="B796" s="7"/>
      <c r="C796" s="28"/>
      <c r="D796" s="28"/>
      <c r="E796" s="28"/>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8"/>
      <c r="AH796" s="8"/>
      <c r="AI796" s="8"/>
      <c r="AJ796" s="8"/>
      <c r="AK796" s="8"/>
      <c r="AL796" s="8"/>
      <c r="AM796" s="8"/>
      <c r="AN796" s="8"/>
      <c r="AO796" s="8"/>
      <c r="AP796" s="8"/>
      <c r="AQ796" s="7"/>
      <c r="AR796" s="7"/>
    </row>
    <row r="797">
      <c r="A797" s="7"/>
      <c r="B797" s="7"/>
      <c r="C797" s="28"/>
      <c r="D797" s="28"/>
      <c r="E797" s="28"/>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8"/>
      <c r="AH797" s="8"/>
      <c r="AI797" s="8"/>
      <c r="AJ797" s="8"/>
      <c r="AK797" s="8"/>
      <c r="AL797" s="8"/>
      <c r="AM797" s="8"/>
      <c r="AN797" s="8"/>
      <c r="AO797" s="8"/>
      <c r="AP797" s="8"/>
      <c r="AQ797" s="7"/>
      <c r="AR797" s="7"/>
    </row>
    <row r="798">
      <c r="A798" s="7"/>
      <c r="B798" s="7"/>
      <c r="C798" s="28"/>
      <c r="D798" s="28"/>
      <c r="E798" s="28"/>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8"/>
      <c r="AH798" s="8"/>
      <c r="AI798" s="8"/>
      <c r="AJ798" s="8"/>
      <c r="AK798" s="8"/>
      <c r="AL798" s="8"/>
      <c r="AM798" s="8"/>
      <c r="AN798" s="8"/>
      <c r="AO798" s="8"/>
      <c r="AP798" s="8"/>
      <c r="AQ798" s="7"/>
      <c r="AR798" s="7"/>
    </row>
    <row r="799">
      <c r="A799" s="7"/>
      <c r="B799" s="7"/>
      <c r="C799" s="28"/>
      <c r="D799" s="28"/>
      <c r="E799" s="28"/>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8"/>
      <c r="AH799" s="8"/>
      <c r="AI799" s="8"/>
      <c r="AJ799" s="8"/>
      <c r="AK799" s="8"/>
      <c r="AL799" s="8"/>
      <c r="AM799" s="8"/>
      <c r="AN799" s="8"/>
      <c r="AO799" s="8"/>
      <c r="AP799" s="8"/>
      <c r="AQ799" s="7"/>
      <c r="AR799" s="7"/>
    </row>
    <row r="800">
      <c r="A800" s="7"/>
      <c r="B800" s="7"/>
      <c r="C800" s="28"/>
      <c r="D800" s="28"/>
      <c r="E800" s="28"/>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8"/>
      <c r="AH800" s="8"/>
      <c r="AI800" s="8"/>
      <c r="AJ800" s="8"/>
      <c r="AK800" s="8"/>
      <c r="AL800" s="8"/>
      <c r="AM800" s="8"/>
      <c r="AN800" s="8"/>
      <c r="AO800" s="8"/>
      <c r="AP800" s="8"/>
      <c r="AQ800" s="7"/>
      <c r="AR800" s="7"/>
    </row>
    <row r="801">
      <c r="A801" s="7"/>
      <c r="B801" s="7"/>
      <c r="C801" s="28"/>
      <c r="D801" s="28"/>
      <c r="E801" s="28"/>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8"/>
      <c r="AH801" s="8"/>
      <c r="AI801" s="8"/>
      <c r="AJ801" s="8"/>
      <c r="AK801" s="8"/>
      <c r="AL801" s="8"/>
      <c r="AM801" s="8"/>
      <c r="AN801" s="8"/>
      <c r="AO801" s="8"/>
      <c r="AP801" s="8"/>
      <c r="AQ801" s="7"/>
      <c r="AR801" s="7"/>
    </row>
    <row r="802">
      <c r="A802" s="7"/>
      <c r="B802" s="7"/>
      <c r="C802" s="28"/>
      <c r="D802" s="28"/>
      <c r="E802" s="28"/>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8"/>
      <c r="AH802" s="8"/>
      <c r="AI802" s="8"/>
      <c r="AJ802" s="8"/>
      <c r="AK802" s="8"/>
      <c r="AL802" s="8"/>
      <c r="AM802" s="8"/>
      <c r="AN802" s="8"/>
      <c r="AO802" s="8"/>
      <c r="AP802" s="8"/>
      <c r="AQ802" s="7"/>
      <c r="AR802" s="7"/>
    </row>
    <row r="803">
      <c r="A803" s="7"/>
      <c r="B803" s="7"/>
      <c r="C803" s="28"/>
      <c r="D803" s="28"/>
      <c r="E803" s="28"/>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8"/>
      <c r="AH803" s="8"/>
      <c r="AI803" s="8"/>
      <c r="AJ803" s="8"/>
      <c r="AK803" s="8"/>
      <c r="AL803" s="8"/>
      <c r="AM803" s="8"/>
      <c r="AN803" s="8"/>
      <c r="AO803" s="8"/>
      <c r="AP803" s="8"/>
      <c r="AQ803" s="7"/>
      <c r="AR803" s="7"/>
    </row>
    <row r="804">
      <c r="A804" s="7"/>
      <c r="B804" s="7"/>
      <c r="C804" s="28"/>
      <c r="D804" s="28"/>
      <c r="E804" s="28"/>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8"/>
      <c r="AH804" s="8"/>
      <c r="AI804" s="8"/>
      <c r="AJ804" s="8"/>
      <c r="AK804" s="8"/>
      <c r="AL804" s="8"/>
      <c r="AM804" s="8"/>
      <c r="AN804" s="8"/>
      <c r="AO804" s="8"/>
      <c r="AP804" s="8"/>
      <c r="AQ804" s="7"/>
      <c r="AR804" s="7"/>
    </row>
    <row r="805">
      <c r="A805" s="7"/>
      <c r="B805" s="7"/>
      <c r="C805" s="28"/>
      <c r="D805" s="28"/>
      <c r="E805" s="28"/>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8"/>
      <c r="AH805" s="8"/>
      <c r="AI805" s="8"/>
      <c r="AJ805" s="8"/>
      <c r="AK805" s="8"/>
      <c r="AL805" s="8"/>
      <c r="AM805" s="8"/>
      <c r="AN805" s="8"/>
      <c r="AO805" s="8"/>
      <c r="AP805" s="8"/>
      <c r="AQ805" s="7"/>
      <c r="AR805" s="7"/>
    </row>
    <row r="806">
      <c r="A806" s="7"/>
      <c r="B806" s="7"/>
      <c r="C806" s="28"/>
      <c r="D806" s="28"/>
      <c r="E806" s="28"/>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8"/>
      <c r="AH806" s="8"/>
      <c r="AI806" s="8"/>
      <c r="AJ806" s="8"/>
      <c r="AK806" s="8"/>
      <c r="AL806" s="8"/>
      <c r="AM806" s="8"/>
      <c r="AN806" s="8"/>
      <c r="AO806" s="8"/>
      <c r="AP806" s="8"/>
      <c r="AQ806" s="7"/>
      <c r="AR806" s="7"/>
    </row>
    <row r="807">
      <c r="A807" s="7"/>
      <c r="B807" s="7"/>
      <c r="C807" s="28"/>
      <c r="D807" s="28"/>
      <c r="E807" s="28"/>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8"/>
      <c r="AH807" s="8"/>
      <c r="AI807" s="8"/>
      <c r="AJ807" s="8"/>
      <c r="AK807" s="8"/>
      <c r="AL807" s="8"/>
      <c r="AM807" s="8"/>
      <c r="AN807" s="8"/>
      <c r="AO807" s="8"/>
      <c r="AP807" s="8"/>
      <c r="AQ807" s="7"/>
      <c r="AR807" s="7"/>
    </row>
    <row r="808">
      <c r="A808" s="7"/>
      <c r="B808" s="7"/>
      <c r="C808" s="28"/>
      <c r="D808" s="28"/>
      <c r="E808" s="28"/>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8"/>
      <c r="AH808" s="8"/>
      <c r="AI808" s="8"/>
      <c r="AJ808" s="8"/>
      <c r="AK808" s="8"/>
      <c r="AL808" s="8"/>
      <c r="AM808" s="8"/>
      <c r="AN808" s="8"/>
      <c r="AO808" s="8"/>
      <c r="AP808" s="8"/>
      <c r="AQ808" s="7"/>
      <c r="AR808" s="7"/>
    </row>
    <row r="809">
      <c r="A809" s="7"/>
      <c r="B809" s="7"/>
      <c r="C809" s="28"/>
      <c r="D809" s="28"/>
      <c r="E809" s="28"/>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8"/>
      <c r="AH809" s="8"/>
      <c r="AI809" s="8"/>
      <c r="AJ809" s="8"/>
      <c r="AK809" s="8"/>
      <c r="AL809" s="8"/>
      <c r="AM809" s="8"/>
      <c r="AN809" s="8"/>
      <c r="AO809" s="8"/>
      <c r="AP809" s="8"/>
      <c r="AQ809" s="7"/>
      <c r="AR809" s="7"/>
    </row>
    <row r="810">
      <c r="A810" s="7"/>
      <c r="B810" s="7"/>
      <c r="C810" s="28"/>
      <c r="D810" s="28"/>
      <c r="E810" s="28"/>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8"/>
      <c r="AH810" s="8"/>
      <c r="AI810" s="8"/>
      <c r="AJ810" s="8"/>
      <c r="AK810" s="8"/>
      <c r="AL810" s="8"/>
      <c r="AM810" s="8"/>
      <c r="AN810" s="8"/>
      <c r="AO810" s="8"/>
      <c r="AP810" s="8"/>
      <c r="AQ810" s="7"/>
      <c r="AR810" s="7"/>
    </row>
    <row r="811">
      <c r="A811" s="7"/>
      <c r="B811" s="7"/>
      <c r="C811" s="28"/>
      <c r="D811" s="28"/>
      <c r="E811" s="28"/>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8"/>
      <c r="AH811" s="8"/>
      <c r="AI811" s="8"/>
      <c r="AJ811" s="8"/>
      <c r="AK811" s="8"/>
      <c r="AL811" s="8"/>
      <c r="AM811" s="8"/>
      <c r="AN811" s="8"/>
      <c r="AO811" s="8"/>
      <c r="AP811" s="8"/>
      <c r="AQ811" s="7"/>
      <c r="AR811" s="7"/>
    </row>
    <row r="812">
      <c r="A812" s="7"/>
      <c r="B812" s="7"/>
      <c r="C812" s="28"/>
      <c r="D812" s="28"/>
      <c r="E812" s="28"/>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8"/>
      <c r="AH812" s="8"/>
      <c r="AI812" s="8"/>
      <c r="AJ812" s="8"/>
      <c r="AK812" s="8"/>
      <c r="AL812" s="8"/>
      <c r="AM812" s="8"/>
      <c r="AN812" s="8"/>
      <c r="AO812" s="8"/>
      <c r="AP812" s="8"/>
      <c r="AQ812" s="7"/>
      <c r="AR812" s="7"/>
    </row>
    <row r="813">
      <c r="A813" s="7"/>
      <c r="B813" s="7"/>
      <c r="C813" s="28"/>
      <c r="D813" s="28"/>
      <c r="E813" s="28"/>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8"/>
      <c r="AH813" s="8"/>
      <c r="AI813" s="8"/>
      <c r="AJ813" s="8"/>
      <c r="AK813" s="8"/>
      <c r="AL813" s="8"/>
      <c r="AM813" s="8"/>
      <c r="AN813" s="8"/>
      <c r="AO813" s="8"/>
      <c r="AP813" s="8"/>
      <c r="AQ813" s="7"/>
      <c r="AR813" s="7"/>
    </row>
    <row r="814">
      <c r="A814" s="7"/>
      <c r="B814" s="7"/>
      <c r="C814" s="28"/>
      <c r="D814" s="28"/>
      <c r="E814" s="28"/>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8"/>
      <c r="AH814" s="8"/>
      <c r="AI814" s="8"/>
      <c r="AJ814" s="8"/>
      <c r="AK814" s="8"/>
      <c r="AL814" s="8"/>
      <c r="AM814" s="8"/>
      <c r="AN814" s="8"/>
      <c r="AO814" s="8"/>
      <c r="AP814" s="8"/>
      <c r="AQ814" s="7"/>
      <c r="AR814" s="7"/>
    </row>
    <row r="815">
      <c r="A815" s="7"/>
      <c r="B815" s="7"/>
      <c r="C815" s="28"/>
      <c r="D815" s="28"/>
      <c r="E815" s="28"/>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8"/>
      <c r="AH815" s="8"/>
      <c r="AI815" s="8"/>
      <c r="AJ815" s="8"/>
      <c r="AK815" s="8"/>
      <c r="AL815" s="8"/>
      <c r="AM815" s="8"/>
      <c r="AN815" s="8"/>
      <c r="AO815" s="8"/>
      <c r="AP815" s="8"/>
      <c r="AQ815" s="7"/>
      <c r="AR815" s="7"/>
    </row>
    <row r="816">
      <c r="A816" s="7"/>
      <c r="B816" s="7"/>
      <c r="C816" s="28"/>
      <c r="D816" s="28"/>
      <c r="E816" s="28"/>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8"/>
      <c r="AH816" s="8"/>
      <c r="AI816" s="8"/>
      <c r="AJ816" s="8"/>
      <c r="AK816" s="8"/>
      <c r="AL816" s="8"/>
      <c r="AM816" s="8"/>
      <c r="AN816" s="8"/>
      <c r="AO816" s="8"/>
      <c r="AP816" s="8"/>
      <c r="AQ816" s="7"/>
      <c r="AR816" s="7"/>
    </row>
    <row r="817">
      <c r="A817" s="7"/>
      <c r="B817" s="7"/>
      <c r="C817" s="28"/>
      <c r="D817" s="28"/>
      <c r="E817" s="28"/>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8"/>
      <c r="AH817" s="8"/>
      <c r="AI817" s="8"/>
      <c r="AJ817" s="8"/>
      <c r="AK817" s="8"/>
      <c r="AL817" s="8"/>
      <c r="AM817" s="8"/>
      <c r="AN817" s="8"/>
      <c r="AO817" s="8"/>
      <c r="AP817" s="8"/>
      <c r="AQ817" s="7"/>
      <c r="AR817" s="7"/>
    </row>
    <row r="818">
      <c r="A818" s="7"/>
      <c r="B818" s="7"/>
      <c r="C818" s="28"/>
      <c r="D818" s="28"/>
      <c r="E818" s="28"/>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8"/>
      <c r="AH818" s="8"/>
      <c r="AI818" s="8"/>
      <c r="AJ818" s="8"/>
      <c r="AK818" s="8"/>
      <c r="AL818" s="8"/>
      <c r="AM818" s="8"/>
      <c r="AN818" s="8"/>
      <c r="AO818" s="8"/>
      <c r="AP818" s="8"/>
      <c r="AQ818" s="7"/>
      <c r="AR818" s="7"/>
    </row>
    <row r="819">
      <c r="A819" s="7"/>
      <c r="B819" s="7"/>
      <c r="C819" s="28"/>
      <c r="D819" s="28"/>
      <c r="E819" s="28"/>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8"/>
      <c r="AH819" s="8"/>
      <c r="AI819" s="8"/>
      <c r="AJ819" s="8"/>
      <c r="AK819" s="8"/>
      <c r="AL819" s="8"/>
      <c r="AM819" s="8"/>
      <c r="AN819" s="8"/>
      <c r="AO819" s="8"/>
      <c r="AP819" s="8"/>
      <c r="AQ819" s="7"/>
      <c r="AR819" s="7"/>
    </row>
    <row r="820">
      <c r="A820" s="7"/>
      <c r="B820" s="7"/>
      <c r="C820" s="28"/>
      <c r="D820" s="28"/>
      <c r="E820" s="28"/>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8"/>
      <c r="AH820" s="8"/>
      <c r="AI820" s="8"/>
      <c r="AJ820" s="8"/>
      <c r="AK820" s="8"/>
      <c r="AL820" s="8"/>
      <c r="AM820" s="8"/>
      <c r="AN820" s="8"/>
      <c r="AO820" s="8"/>
      <c r="AP820" s="8"/>
      <c r="AQ820" s="7"/>
      <c r="AR820" s="7"/>
    </row>
    <row r="821">
      <c r="A821" s="7"/>
      <c r="B821" s="7"/>
      <c r="C821" s="28"/>
      <c r="D821" s="28"/>
      <c r="E821" s="28"/>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8"/>
      <c r="AH821" s="8"/>
      <c r="AI821" s="8"/>
      <c r="AJ821" s="8"/>
      <c r="AK821" s="8"/>
      <c r="AL821" s="8"/>
      <c r="AM821" s="8"/>
      <c r="AN821" s="8"/>
      <c r="AO821" s="8"/>
      <c r="AP821" s="8"/>
      <c r="AQ821" s="7"/>
      <c r="AR821" s="7"/>
    </row>
    <row r="822">
      <c r="A822" s="7"/>
      <c r="B822" s="7"/>
      <c r="C822" s="28"/>
      <c r="D822" s="28"/>
      <c r="E822" s="28"/>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8"/>
      <c r="AH822" s="8"/>
      <c r="AI822" s="8"/>
      <c r="AJ822" s="8"/>
      <c r="AK822" s="8"/>
      <c r="AL822" s="8"/>
      <c r="AM822" s="8"/>
      <c r="AN822" s="8"/>
      <c r="AO822" s="8"/>
      <c r="AP822" s="8"/>
      <c r="AQ822" s="7"/>
      <c r="AR822" s="7"/>
    </row>
    <row r="823">
      <c r="A823" s="7"/>
      <c r="B823" s="7"/>
      <c r="C823" s="28"/>
      <c r="D823" s="28"/>
      <c r="E823" s="28"/>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8"/>
      <c r="AH823" s="8"/>
      <c r="AI823" s="8"/>
      <c r="AJ823" s="8"/>
      <c r="AK823" s="8"/>
      <c r="AL823" s="8"/>
      <c r="AM823" s="8"/>
      <c r="AN823" s="8"/>
      <c r="AO823" s="8"/>
      <c r="AP823" s="8"/>
      <c r="AQ823" s="7"/>
      <c r="AR823" s="7"/>
    </row>
    <row r="824">
      <c r="A824" s="7"/>
      <c r="B824" s="7"/>
      <c r="C824" s="28"/>
      <c r="D824" s="28"/>
      <c r="E824" s="28"/>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8"/>
      <c r="AH824" s="8"/>
      <c r="AI824" s="8"/>
      <c r="AJ824" s="8"/>
      <c r="AK824" s="8"/>
      <c r="AL824" s="8"/>
      <c r="AM824" s="8"/>
      <c r="AN824" s="8"/>
      <c r="AO824" s="8"/>
      <c r="AP824" s="8"/>
      <c r="AQ824" s="7"/>
      <c r="AR824" s="7"/>
    </row>
    <row r="825">
      <c r="A825" s="7"/>
      <c r="B825" s="7"/>
      <c r="C825" s="28"/>
      <c r="D825" s="28"/>
      <c r="E825" s="28"/>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8"/>
      <c r="AH825" s="8"/>
      <c r="AI825" s="8"/>
      <c r="AJ825" s="8"/>
      <c r="AK825" s="8"/>
      <c r="AL825" s="8"/>
      <c r="AM825" s="8"/>
      <c r="AN825" s="8"/>
      <c r="AO825" s="8"/>
      <c r="AP825" s="8"/>
      <c r="AQ825" s="7"/>
      <c r="AR825" s="7"/>
    </row>
    <row r="826">
      <c r="A826" s="7"/>
      <c r="B826" s="7"/>
      <c r="C826" s="28"/>
      <c r="D826" s="28"/>
      <c r="E826" s="28"/>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8"/>
      <c r="AH826" s="8"/>
      <c r="AI826" s="8"/>
      <c r="AJ826" s="8"/>
      <c r="AK826" s="8"/>
      <c r="AL826" s="8"/>
      <c r="AM826" s="8"/>
      <c r="AN826" s="8"/>
      <c r="AO826" s="8"/>
      <c r="AP826" s="8"/>
      <c r="AQ826" s="7"/>
      <c r="AR826" s="7"/>
    </row>
    <row r="827">
      <c r="A827" s="7"/>
      <c r="B827" s="7"/>
      <c r="C827" s="28"/>
      <c r="D827" s="28"/>
      <c r="E827" s="28"/>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8"/>
      <c r="AH827" s="8"/>
      <c r="AI827" s="8"/>
      <c r="AJ827" s="8"/>
      <c r="AK827" s="8"/>
      <c r="AL827" s="8"/>
      <c r="AM827" s="8"/>
      <c r="AN827" s="8"/>
      <c r="AO827" s="8"/>
      <c r="AP827" s="8"/>
      <c r="AQ827" s="7"/>
      <c r="AR827" s="7"/>
    </row>
    <row r="828">
      <c r="A828" s="7"/>
      <c r="B828" s="7"/>
      <c r="C828" s="28"/>
      <c r="D828" s="28"/>
      <c r="E828" s="28"/>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8"/>
      <c r="AH828" s="8"/>
      <c r="AI828" s="8"/>
      <c r="AJ828" s="8"/>
      <c r="AK828" s="8"/>
      <c r="AL828" s="8"/>
      <c r="AM828" s="8"/>
      <c r="AN828" s="8"/>
      <c r="AO828" s="8"/>
      <c r="AP828" s="8"/>
      <c r="AQ828" s="7"/>
      <c r="AR828" s="7"/>
    </row>
    <row r="829">
      <c r="A829" s="7"/>
      <c r="B829" s="7"/>
      <c r="C829" s="28"/>
      <c r="D829" s="28"/>
      <c r="E829" s="28"/>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8"/>
      <c r="AH829" s="8"/>
      <c r="AI829" s="8"/>
      <c r="AJ829" s="8"/>
      <c r="AK829" s="8"/>
      <c r="AL829" s="8"/>
      <c r="AM829" s="8"/>
      <c r="AN829" s="8"/>
      <c r="AO829" s="8"/>
      <c r="AP829" s="8"/>
      <c r="AQ829" s="7"/>
      <c r="AR829" s="7"/>
    </row>
    <row r="830">
      <c r="A830" s="7"/>
      <c r="B830" s="7"/>
      <c r="C830" s="28"/>
      <c r="D830" s="28"/>
      <c r="E830" s="28"/>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8"/>
      <c r="AH830" s="8"/>
      <c r="AI830" s="8"/>
      <c r="AJ830" s="8"/>
      <c r="AK830" s="8"/>
      <c r="AL830" s="8"/>
      <c r="AM830" s="8"/>
      <c r="AN830" s="8"/>
      <c r="AO830" s="8"/>
      <c r="AP830" s="8"/>
      <c r="AQ830" s="7"/>
      <c r="AR830" s="7"/>
    </row>
    <row r="831">
      <c r="A831" s="7"/>
      <c r="B831" s="7"/>
      <c r="C831" s="28"/>
      <c r="D831" s="28"/>
      <c r="E831" s="28"/>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8"/>
      <c r="AH831" s="8"/>
      <c r="AI831" s="8"/>
      <c r="AJ831" s="8"/>
      <c r="AK831" s="8"/>
      <c r="AL831" s="8"/>
      <c r="AM831" s="8"/>
      <c r="AN831" s="8"/>
      <c r="AO831" s="8"/>
      <c r="AP831" s="8"/>
      <c r="AQ831" s="7"/>
      <c r="AR831" s="7"/>
    </row>
    <row r="832">
      <c r="A832" s="7"/>
      <c r="B832" s="7"/>
      <c r="C832" s="28"/>
      <c r="D832" s="28"/>
      <c r="E832" s="28"/>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8"/>
      <c r="AH832" s="8"/>
      <c r="AI832" s="8"/>
      <c r="AJ832" s="8"/>
      <c r="AK832" s="8"/>
      <c r="AL832" s="8"/>
      <c r="AM832" s="8"/>
      <c r="AN832" s="8"/>
      <c r="AO832" s="8"/>
      <c r="AP832" s="8"/>
      <c r="AQ832" s="7"/>
      <c r="AR832" s="7"/>
    </row>
    <row r="833">
      <c r="A833" s="7"/>
      <c r="B833" s="7"/>
      <c r="C833" s="28"/>
      <c r="D833" s="28"/>
      <c r="E833" s="28"/>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8"/>
      <c r="AH833" s="8"/>
      <c r="AI833" s="8"/>
      <c r="AJ833" s="8"/>
      <c r="AK833" s="8"/>
      <c r="AL833" s="8"/>
      <c r="AM833" s="8"/>
      <c r="AN833" s="8"/>
      <c r="AO833" s="8"/>
      <c r="AP833" s="8"/>
      <c r="AQ833" s="7"/>
      <c r="AR833" s="7"/>
    </row>
    <row r="834">
      <c r="A834" s="7"/>
      <c r="B834" s="7"/>
      <c r="C834" s="28"/>
      <c r="D834" s="28"/>
      <c r="E834" s="28"/>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8"/>
      <c r="AH834" s="8"/>
      <c r="AI834" s="8"/>
      <c r="AJ834" s="8"/>
      <c r="AK834" s="8"/>
      <c r="AL834" s="8"/>
      <c r="AM834" s="8"/>
      <c r="AN834" s="8"/>
      <c r="AO834" s="8"/>
      <c r="AP834" s="8"/>
      <c r="AQ834" s="7"/>
      <c r="AR834" s="7"/>
    </row>
    <row r="835">
      <c r="A835" s="7"/>
      <c r="B835" s="7"/>
      <c r="C835" s="28"/>
      <c r="D835" s="28"/>
      <c r="E835" s="28"/>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8"/>
      <c r="AH835" s="8"/>
      <c r="AI835" s="8"/>
      <c r="AJ835" s="8"/>
      <c r="AK835" s="8"/>
      <c r="AL835" s="8"/>
      <c r="AM835" s="8"/>
      <c r="AN835" s="8"/>
      <c r="AO835" s="8"/>
      <c r="AP835" s="8"/>
      <c r="AQ835" s="7"/>
      <c r="AR835" s="7"/>
    </row>
    <row r="836">
      <c r="A836" s="7"/>
      <c r="B836" s="7"/>
      <c r="C836" s="28"/>
      <c r="D836" s="28"/>
      <c r="E836" s="28"/>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8"/>
      <c r="AH836" s="8"/>
      <c r="AI836" s="8"/>
      <c r="AJ836" s="8"/>
      <c r="AK836" s="8"/>
      <c r="AL836" s="8"/>
      <c r="AM836" s="8"/>
      <c r="AN836" s="8"/>
      <c r="AO836" s="8"/>
      <c r="AP836" s="8"/>
      <c r="AQ836" s="7"/>
      <c r="AR836" s="7"/>
    </row>
    <row r="837">
      <c r="A837" s="7"/>
      <c r="B837" s="7"/>
      <c r="C837" s="28"/>
      <c r="D837" s="28"/>
      <c r="E837" s="28"/>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8"/>
      <c r="AH837" s="8"/>
      <c r="AI837" s="8"/>
      <c r="AJ837" s="8"/>
      <c r="AK837" s="8"/>
      <c r="AL837" s="8"/>
      <c r="AM837" s="8"/>
      <c r="AN837" s="8"/>
      <c r="AO837" s="8"/>
      <c r="AP837" s="8"/>
      <c r="AQ837" s="7"/>
      <c r="AR837" s="7"/>
    </row>
    <row r="838">
      <c r="A838" s="7"/>
      <c r="B838" s="7"/>
      <c r="C838" s="28"/>
      <c r="D838" s="28"/>
      <c r="E838" s="28"/>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8"/>
      <c r="AH838" s="8"/>
      <c r="AI838" s="8"/>
      <c r="AJ838" s="8"/>
      <c r="AK838" s="8"/>
      <c r="AL838" s="8"/>
      <c r="AM838" s="8"/>
      <c r="AN838" s="8"/>
      <c r="AO838" s="8"/>
      <c r="AP838" s="8"/>
      <c r="AQ838" s="7"/>
      <c r="AR838" s="7"/>
    </row>
    <row r="839">
      <c r="A839" s="7"/>
      <c r="B839" s="7"/>
      <c r="C839" s="28"/>
      <c r="D839" s="28"/>
      <c r="E839" s="28"/>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8"/>
      <c r="AH839" s="8"/>
      <c r="AI839" s="8"/>
      <c r="AJ839" s="8"/>
      <c r="AK839" s="8"/>
      <c r="AL839" s="8"/>
      <c r="AM839" s="8"/>
      <c r="AN839" s="8"/>
      <c r="AO839" s="8"/>
      <c r="AP839" s="8"/>
      <c r="AQ839" s="7"/>
      <c r="AR839" s="7"/>
    </row>
    <row r="840">
      <c r="A840" s="7"/>
      <c r="B840" s="7"/>
      <c r="C840" s="28"/>
      <c r="D840" s="28"/>
      <c r="E840" s="28"/>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8"/>
      <c r="AH840" s="8"/>
      <c r="AI840" s="8"/>
      <c r="AJ840" s="8"/>
      <c r="AK840" s="8"/>
      <c r="AL840" s="8"/>
      <c r="AM840" s="8"/>
      <c r="AN840" s="8"/>
      <c r="AO840" s="8"/>
      <c r="AP840" s="8"/>
      <c r="AQ840" s="7"/>
      <c r="AR840" s="7"/>
    </row>
    <row r="841">
      <c r="A841" s="7"/>
      <c r="B841" s="7"/>
      <c r="C841" s="28"/>
      <c r="D841" s="28"/>
      <c r="E841" s="28"/>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8"/>
      <c r="AH841" s="8"/>
      <c r="AI841" s="8"/>
      <c r="AJ841" s="8"/>
      <c r="AK841" s="8"/>
      <c r="AL841" s="8"/>
      <c r="AM841" s="8"/>
      <c r="AN841" s="8"/>
      <c r="AO841" s="8"/>
      <c r="AP841" s="8"/>
      <c r="AQ841" s="7"/>
      <c r="AR841" s="7"/>
    </row>
    <row r="842">
      <c r="A842" s="7"/>
      <c r="B842" s="7"/>
      <c r="C842" s="28"/>
      <c r="D842" s="28"/>
      <c r="E842" s="28"/>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8"/>
      <c r="AH842" s="8"/>
      <c r="AI842" s="8"/>
      <c r="AJ842" s="8"/>
      <c r="AK842" s="8"/>
      <c r="AL842" s="8"/>
      <c r="AM842" s="8"/>
      <c r="AN842" s="8"/>
      <c r="AO842" s="8"/>
      <c r="AP842" s="8"/>
      <c r="AQ842" s="7"/>
      <c r="AR842" s="7"/>
    </row>
    <row r="843">
      <c r="A843" s="7"/>
      <c r="B843" s="7"/>
      <c r="C843" s="28"/>
      <c r="D843" s="28"/>
      <c r="E843" s="28"/>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8"/>
      <c r="AH843" s="8"/>
      <c r="AI843" s="8"/>
      <c r="AJ843" s="8"/>
      <c r="AK843" s="8"/>
      <c r="AL843" s="8"/>
      <c r="AM843" s="8"/>
      <c r="AN843" s="8"/>
      <c r="AO843" s="8"/>
      <c r="AP843" s="8"/>
      <c r="AQ843" s="7"/>
      <c r="AR843" s="7"/>
    </row>
    <row r="844">
      <c r="A844" s="7"/>
      <c r="B844" s="7"/>
      <c r="C844" s="28"/>
      <c r="D844" s="28"/>
      <c r="E844" s="28"/>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8"/>
      <c r="AH844" s="8"/>
      <c r="AI844" s="8"/>
      <c r="AJ844" s="8"/>
      <c r="AK844" s="8"/>
      <c r="AL844" s="8"/>
      <c r="AM844" s="8"/>
      <c r="AN844" s="8"/>
      <c r="AO844" s="8"/>
      <c r="AP844" s="8"/>
      <c r="AQ844" s="7"/>
      <c r="AR844" s="7"/>
    </row>
    <row r="845">
      <c r="A845" s="7"/>
      <c r="B845" s="7"/>
      <c r="C845" s="28"/>
      <c r="D845" s="28"/>
      <c r="E845" s="28"/>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8"/>
      <c r="AH845" s="8"/>
      <c r="AI845" s="8"/>
      <c r="AJ845" s="8"/>
      <c r="AK845" s="8"/>
      <c r="AL845" s="8"/>
      <c r="AM845" s="8"/>
      <c r="AN845" s="8"/>
      <c r="AO845" s="8"/>
      <c r="AP845" s="8"/>
      <c r="AQ845" s="7"/>
      <c r="AR845" s="7"/>
    </row>
    <row r="846">
      <c r="A846" s="7"/>
      <c r="B846" s="7"/>
      <c r="C846" s="28"/>
      <c r="D846" s="28"/>
      <c r="E846" s="28"/>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8"/>
      <c r="AH846" s="8"/>
      <c r="AI846" s="8"/>
      <c r="AJ846" s="8"/>
      <c r="AK846" s="8"/>
      <c r="AL846" s="8"/>
      <c r="AM846" s="8"/>
      <c r="AN846" s="8"/>
      <c r="AO846" s="8"/>
      <c r="AP846" s="8"/>
      <c r="AQ846" s="7"/>
      <c r="AR846" s="7"/>
    </row>
    <row r="847">
      <c r="A847" s="7"/>
      <c r="B847" s="7"/>
      <c r="C847" s="28"/>
      <c r="D847" s="28"/>
      <c r="E847" s="28"/>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8"/>
      <c r="AH847" s="8"/>
      <c r="AI847" s="8"/>
      <c r="AJ847" s="8"/>
      <c r="AK847" s="8"/>
      <c r="AL847" s="8"/>
      <c r="AM847" s="8"/>
      <c r="AN847" s="8"/>
      <c r="AO847" s="8"/>
      <c r="AP847" s="8"/>
      <c r="AQ847" s="7"/>
      <c r="AR847" s="7"/>
    </row>
    <row r="848">
      <c r="A848" s="7"/>
      <c r="B848" s="7"/>
      <c r="C848" s="28"/>
      <c r="D848" s="28"/>
      <c r="E848" s="28"/>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8"/>
      <c r="AH848" s="8"/>
      <c r="AI848" s="8"/>
      <c r="AJ848" s="8"/>
      <c r="AK848" s="8"/>
      <c r="AL848" s="8"/>
      <c r="AM848" s="8"/>
      <c r="AN848" s="8"/>
      <c r="AO848" s="8"/>
      <c r="AP848" s="8"/>
      <c r="AQ848" s="7"/>
      <c r="AR848" s="7"/>
    </row>
    <row r="849">
      <c r="A849" s="7"/>
      <c r="B849" s="7"/>
      <c r="C849" s="28"/>
      <c r="D849" s="28"/>
      <c r="E849" s="28"/>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8"/>
      <c r="AH849" s="8"/>
      <c r="AI849" s="8"/>
      <c r="AJ849" s="8"/>
      <c r="AK849" s="8"/>
      <c r="AL849" s="8"/>
      <c r="AM849" s="8"/>
      <c r="AN849" s="8"/>
      <c r="AO849" s="8"/>
      <c r="AP849" s="8"/>
      <c r="AQ849" s="7"/>
      <c r="AR849" s="7"/>
    </row>
    <row r="850">
      <c r="A850" s="7"/>
      <c r="B850" s="7"/>
      <c r="C850" s="28"/>
      <c r="D850" s="28"/>
      <c r="E850" s="28"/>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8"/>
      <c r="AH850" s="8"/>
      <c r="AI850" s="8"/>
      <c r="AJ850" s="8"/>
      <c r="AK850" s="8"/>
      <c r="AL850" s="8"/>
      <c r="AM850" s="8"/>
      <c r="AN850" s="8"/>
      <c r="AO850" s="8"/>
      <c r="AP850" s="8"/>
      <c r="AQ850" s="7"/>
      <c r="AR850" s="7"/>
    </row>
    <row r="851">
      <c r="A851" s="7"/>
      <c r="B851" s="7"/>
      <c r="C851" s="28"/>
      <c r="D851" s="28"/>
      <c r="E851" s="28"/>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8"/>
      <c r="AH851" s="8"/>
      <c r="AI851" s="8"/>
      <c r="AJ851" s="8"/>
      <c r="AK851" s="8"/>
      <c r="AL851" s="8"/>
      <c r="AM851" s="8"/>
      <c r="AN851" s="8"/>
      <c r="AO851" s="8"/>
      <c r="AP851" s="8"/>
      <c r="AQ851" s="7"/>
      <c r="AR851" s="7"/>
    </row>
    <row r="852">
      <c r="A852" s="7"/>
      <c r="B852" s="7"/>
      <c r="C852" s="28"/>
      <c r="D852" s="28"/>
      <c r="E852" s="28"/>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8"/>
      <c r="AH852" s="8"/>
      <c r="AI852" s="8"/>
      <c r="AJ852" s="8"/>
      <c r="AK852" s="8"/>
      <c r="AL852" s="8"/>
      <c r="AM852" s="8"/>
      <c r="AN852" s="8"/>
      <c r="AO852" s="8"/>
      <c r="AP852" s="8"/>
      <c r="AQ852" s="7"/>
      <c r="AR852" s="7"/>
    </row>
    <row r="853">
      <c r="A853" s="7"/>
      <c r="B853" s="7"/>
      <c r="C853" s="28"/>
      <c r="D853" s="28"/>
      <c r="E853" s="28"/>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8"/>
      <c r="AH853" s="8"/>
      <c r="AI853" s="8"/>
      <c r="AJ853" s="8"/>
      <c r="AK853" s="8"/>
      <c r="AL853" s="8"/>
      <c r="AM853" s="8"/>
      <c r="AN853" s="8"/>
      <c r="AO853" s="8"/>
      <c r="AP853" s="8"/>
      <c r="AQ853" s="7"/>
      <c r="AR853" s="7"/>
    </row>
    <row r="854">
      <c r="A854" s="7"/>
      <c r="B854" s="7"/>
      <c r="C854" s="28"/>
      <c r="D854" s="28"/>
      <c r="E854" s="28"/>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8"/>
      <c r="AH854" s="8"/>
      <c r="AI854" s="8"/>
      <c r="AJ854" s="8"/>
      <c r="AK854" s="8"/>
      <c r="AL854" s="8"/>
      <c r="AM854" s="8"/>
      <c r="AN854" s="8"/>
      <c r="AO854" s="8"/>
      <c r="AP854" s="8"/>
      <c r="AQ854" s="7"/>
      <c r="AR854" s="7"/>
    </row>
    <row r="855">
      <c r="A855" s="7"/>
      <c r="B855" s="7"/>
      <c r="C855" s="28"/>
      <c r="D855" s="28"/>
      <c r="E855" s="28"/>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8"/>
      <c r="AH855" s="8"/>
      <c r="AI855" s="8"/>
      <c r="AJ855" s="8"/>
      <c r="AK855" s="8"/>
      <c r="AL855" s="8"/>
      <c r="AM855" s="8"/>
      <c r="AN855" s="8"/>
      <c r="AO855" s="8"/>
      <c r="AP855" s="8"/>
      <c r="AQ855" s="7"/>
      <c r="AR855" s="7"/>
    </row>
    <row r="856">
      <c r="A856" s="7"/>
      <c r="B856" s="7"/>
      <c r="C856" s="28"/>
      <c r="D856" s="28"/>
      <c r="E856" s="28"/>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8"/>
      <c r="AH856" s="8"/>
      <c r="AI856" s="8"/>
      <c r="AJ856" s="8"/>
      <c r="AK856" s="8"/>
      <c r="AL856" s="8"/>
      <c r="AM856" s="8"/>
      <c r="AN856" s="8"/>
      <c r="AO856" s="8"/>
      <c r="AP856" s="8"/>
      <c r="AQ856" s="7"/>
      <c r="AR856" s="7"/>
    </row>
    <row r="857">
      <c r="A857" s="7"/>
      <c r="B857" s="7"/>
      <c r="C857" s="28"/>
      <c r="D857" s="28"/>
      <c r="E857" s="28"/>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8"/>
      <c r="AH857" s="8"/>
      <c r="AI857" s="8"/>
      <c r="AJ857" s="8"/>
      <c r="AK857" s="8"/>
      <c r="AL857" s="8"/>
      <c r="AM857" s="8"/>
      <c r="AN857" s="8"/>
      <c r="AO857" s="8"/>
      <c r="AP857" s="8"/>
      <c r="AQ857" s="7"/>
      <c r="AR857" s="7"/>
    </row>
    <row r="858">
      <c r="A858" s="7"/>
      <c r="B858" s="7"/>
      <c r="C858" s="28"/>
      <c r="D858" s="28"/>
      <c r="E858" s="28"/>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8"/>
      <c r="AH858" s="8"/>
      <c r="AI858" s="8"/>
      <c r="AJ858" s="8"/>
      <c r="AK858" s="8"/>
      <c r="AL858" s="8"/>
      <c r="AM858" s="8"/>
      <c r="AN858" s="8"/>
      <c r="AO858" s="8"/>
      <c r="AP858" s="8"/>
      <c r="AQ858" s="7"/>
      <c r="AR858" s="7"/>
    </row>
    <row r="859">
      <c r="A859" s="7"/>
      <c r="B859" s="7"/>
      <c r="C859" s="28"/>
      <c r="D859" s="28"/>
      <c r="E859" s="28"/>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8"/>
      <c r="AH859" s="8"/>
      <c r="AI859" s="8"/>
      <c r="AJ859" s="8"/>
      <c r="AK859" s="8"/>
      <c r="AL859" s="8"/>
      <c r="AM859" s="8"/>
      <c r="AN859" s="8"/>
      <c r="AO859" s="8"/>
      <c r="AP859" s="8"/>
      <c r="AQ859" s="7"/>
      <c r="AR859" s="7"/>
    </row>
    <row r="860">
      <c r="A860" s="7"/>
      <c r="B860" s="7"/>
      <c r="C860" s="28"/>
      <c r="D860" s="28"/>
      <c r="E860" s="28"/>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8"/>
      <c r="AH860" s="8"/>
      <c r="AI860" s="8"/>
      <c r="AJ860" s="8"/>
      <c r="AK860" s="8"/>
      <c r="AL860" s="8"/>
      <c r="AM860" s="8"/>
      <c r="AN860" s="8"/>
      <c r="AO860" s="8"/>
      <c r="AP860" s="8"/>
      <c r="AQ860" s="7"/>
      <c r="AR860" s="7"/>
    </row>
    <row r="861">
      <c r="A861" s="7"/>
      <c r="B861" s="7"/>
      <c r="C861" s="28"/>
      <c r="D861" s="28"/>
      <c r="E861" s="28"/>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8"/>
      <c r="AH861" s="8"/>
      <c r="AI861" s="8"/>
      <c r="AJ861" s="8"/>
      <c r="AK861" s="8"/>
      <c r="AL861" s="8"/>
      <c r="AM861" s="8"/>
      <c r="AN861" s="8"/>
      <c r="AO861" s="8"/>
      <c r="AP861" s="8"/>
      <c r="AQ861" s="7"/>
      <c r="AR861" s="7"/>
    </row>
    <row r="862">
      <c r="A862" s="7"/>
      <c r="B862" s="7"/>
      <c r="C862" s="28"/>
      <c r="D862" s="28"/>
      <c r="E862" s="28"/>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8"/>
      <c r="AH862" s="8"/>
      <c r="AI862" s="8"/>
      <c r="AJ862" s="8"/>
      <c r="AK862" s="8"/>
      <c r="AL862" s="8"/>
      <c r="AM862" s="8"/>
      <c r="AN862" s="8"/>
      <c r="AO862" s="8"/>
      <c r="AP862" s="8"/>
      <c r="AQ862" s="7"/>
      <c r="AR862" s="7"/>
    </row>
    <row r="863">
      <c r="A863" s="7"/>
      <c r="B863" s="7"/>
      <c r="C863" s="28"/>
      <c r="D863" s="28"/>
      <c r="E863" s="28"/>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8"/>
      <c r="AH863" s="8"/>
      <c r="AI863" s="8"/>
      <c r="AJ863" s="8"/>
      <c r="AK863" s="8"/>
      <c r="AL863" s="8"/>
      <c r="AM863" s="8"/>
      <c r="AN863" s="8"/>
      <c r="AO863" s="8"/>
      <c r="AP863" s="8"/>
      <c r="AQ863" s="7"/>
      <c r="AR863" s="7"/>
    </row>
    <row r="864">
      <c r="A864" s="7"/>
      <c r="B864" s="7"/>
      <c r="C864" s="28"/>
      <c r="D864" s="28"/>
      <c r="E864" s="28"/>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8"/>
      <c r="AH864" s="8"/>
      <c r="AI864" s="8"/>
      <c r="AJ864" s="8"/>
      <c r="AK864" s="8"/>
      <c r="AL864" s="8"/>
      <c r="AM864" s="8"/>
      <c r="AN864" s="8"/>
      <c r="AO864" s="8"/>
      <c r="AP864" s="8"/>
      <c r="AQ864" s="7"/>
      <c r="AR864" s="7"/>
    </row>
    <row r="865">
      <c r="A865" s="7"/>
      <c r="B865" s="7"/>
      <c r="C865" s="28"/>
      <c r="D865" s="28"/>
      <c r="E865" s="28"/>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8"/>
      <c r="AH865" s="8"/>
      <c r="AI865" s="8"/>
      <c r="AJ865" s="8"/>
      <c r="AK865" s="8"/>
      <c r="AL865" s="8"/>
      <c r="AM865" s="8"/>
      <c r="AN865" s="8"/>
      <c r="AO865" s="8"/>
      <c r="AP865" s="8"/>
      <c r="AQ865" s="7"/>
      <c r="AR865" s="7"/>
    </row>
    <row r="866">
      <c r="A866" s="7"/>
      <c r="B866" s="7"/>
      <c r="C866" s="28"/>
      <c r="D866" s="28"/>
      <c r="E866" s="28"/>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8"/>
      <c r="AH866" s="8"/>
      <c r="AI866" s="8"/>
      <c r="AJ866" s="8"/>
      <c r="AK866" s="8"/>
      <c r="AL866" s="8"/>
      <c r="AM866" s="8"/>
      <c r="AN866" s="8"/>
      <c r="AO866" s="8"/>
      <c r="AP866" s="8"/>
      <c r="AQ866" s="7"/>
      <c r="AR866" s="7"/>
    </row>
    <row r="867">
      <c r="A867" s="7"/>
      <c r="B867" s="7"/>
      <c r="C867" s="28"/>
      <c r="D867" s="28"/>
      <c r="E867" s="28"/>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8"/>
      <c r="AH867" s="8"/>
      <c r="AI867" s="8"/>
      <c r="AJ867" s="8"/>
      <c r="AK867" s="8"/>
      <c r="AL867" s="8"/>
      <c r="AM867" s="8"/>
      <c r="AN867" s="8"/>
      <c r="AO867" s="8"/>
      <c r="AP867" s="8"/>
      <c r="AQ867" s="7"/>
      <c r="AR867" s="7"/>
    </row>
    <row r="868">
      <c r="A868" s="7"/>
      <c r="B868" s="7"/>
      <c r="C868" s="28"/>
      <c r="D868" s="28"/>
      <c r="E868" s="28"/>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8"/>
      <c r="AH868" s="8"/>
      <c r="AI868" s="8"/>
      <c r="AJ868" s="8"/>
      <c r="AK868" s="8"/>
      <c r="AL868" s="8"/>
      <c r="AM868" s="8"/>
      <c r="AN868" s="8"/>
      <c r="AO868" s="8"/>
      <c r="AP868" s="8"/>
      <c r="AQ868" s="7"/>
      <c r="AR868" s="7"/>
    </row>
    <row r="869">
      <c r="A869" s="7"/>
      <c r="B869" s="7"/>
      <c r="C869" s="28"/>
      <c r="D869" s="28"/>
      <c r="E869" s="28"/>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8"/>
      <c r="AH869" s="8"/>
      <c r="AI869" s="8"/>
      <c r="AJ869" s="8"/>
      <c r="AK869" s="8"/>
      <c r="AL869" s="8"/>
      <c r="AM869" s="8"/>
      <c r="AN869" s="8"/>
      <c r="AO869" s="8"/>
      <c r="AP869" s="8"/>
      <c r="AQ869" s="7"/>
      <c r="AR869" s="7"/>
    </row>
    <row r="870">
      <c r="A870" s="7"/>
      <c r="B870" s="7"/>
      <c r="C870" s="28"/>
      <c r="D870" s="28"/>
      <c r="E870" s="28"/>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8"/>
      <c r="AH870" s="8"/>
      <c r="AI870" s="8"/>
      <c r="AJ870" s="8"/>
      <c r="AK870" s="8"/>
      <c r="AL870" s="8"/>
      <c r="AM870" s="8"/>
      <c r="AN870" s="8"/>
      <c r="AO870" s="8"/>
      <c r="AP870" s="8"/>
      <c r="AQ870" s="7"/>
      <c r="AR870" s="7"/>
    </row>
    <row r="871">
      <c r="A871" s="7"/>
      <c r="B871" s="7"/>
      <c r="C871" s="28"/>
      <c r="D871" s="28"/>
      <c r="E871" s="28"/>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8"/>
      <c r="AH871" s="8"/>
      <c r="AI871" s="8"/>
      <c r="AJ871" s="8"/>
      <c r="AK871" s="8"/>
      <c r="AL871" s="8"/>
      <c r="AM871" s="8"/>
      <c r="AN871" s="8"/>
      <c r="AO871" s="8"/>
      <c r="AP871" s="8"/>
      <c r="AQ871" s="7"/>
      <c r="AR871" s="7"/>
    </row>
    <row r="872">
      <c r="A872" s="7"/>
      <c r="B872" s="7"/>
      <c r="C872" s="28"/>
      <c r="D872" s="28"/>
      <c r="E872" s="28"/>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8"/>
      <c r="AH872" s="8"/>
      <c r="AI872" s="8"/>
      <c r="AJ872" s="8"/>
      <c r="AK872" s="8"/>
      <c r="AL872" s="8"/>
      <c r="AM872" s="8"/>
      <c r="AN872" s="8"/>
      <c r="AO872" s="8"/>
      <c r="AP872" s="8"/>
      <c r="AQ872" s="7"/>
      <c r="AR872" s="7"/>
    </row>
    <row r="873">
      <c r="A873" s="7"/>
      <c r="B873" s="7"/>
      <c r="C873" s="28"/>
      <c r="D873" s="28"/>
      <c r="E873" s="28"/>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8"/>
      <c r="AH873" s="8"/>
      <c r="AI873" s="8"/>
      <c r="AJ873" s="8"/>
      <c r="AK873" s="8"/>
      <c r="AL873" s="8"/>
      <c r="AM873" s="8"/>
      <c r="AN873" s="8"/>
      <c r="AO873" s="8"/>
      <c r="AP873" s="8"/>
      <c r="AQ873" s="7"/>
      <c r="AR873" s="7"/>
    </row>
    <row r="874">
      <c r="A874" s="7"/>
      <c r="B874" s="7"/>
      <c r="C874" s="28"/>
      <c r="D874" s="28"/>
      <c r="E874" s="28"/>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8"/>
      <c r="AH874" s="8"/>
      <c r="AI874" s="8"/>
      <c r="AJ874" s="8"/>
      <c r="AK874" s="8"/>
      <c r="AL874" s="8"/>
      <c r="AM874" s="8"/>
      <c r="AN874" s="8"/>
      <c r="AO874" s="8"/>
      <c r="AP874" s="8"/>
      <c r="AQ874" s="7"/>
      <c r="AR874" s="7"/>
    </row>
    <row r="875">
      <c r="A875" s="7"/>
      <c r="B875" s="7"/>
      <c r="C875" s="28"/>
      <c r="D875" s="28"/>
      <c r="E875" s="28"/>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8"/>
      <c r="AH875" s="8"/>
      <c r="AI875" s="8"/>
      <c r="AJ875" s="8"/>
      <c r="AK875" s="8"/>
      <c r="AL875" s="8"/>
      <c r="AM875" s="8"/>
      <c r="AN875" s="8"/>
      <c r="AO875" s="8"/>
      <c r="AP875" s="8"/>
      <c r="AQ875" s="7"/>
      <c r="AR875" s="7"/>
    </row>
    <row r="876">
      <c r="A876" s="7"/>
      <c r="B876" s="7"/>
      <c r="C876" s="28"/>
      <c r="D876" s="28"/>
      <c r="E876" s="28"/>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8"/>
      <c r="AH876" s="8"/>
      <c r="AI876" s="8"/>
      <c r="AJ876" s="8"/>
      <c r="AK876" s="8"/>
      <c r="AL876" s="8"/>
      <c r="AM876" s="8"/>
      <c r="AN876" s="8"/>
      <c r="AO876" s="8"/>
      <c r="AP876" s="8"/>
      <c r="AQ876" s="7"/>
      <c r="AR876" s="7"/>
    </row>
    <row r="877">
      <c r="A877" s="7"/>
      <c r="B877" s="7"/>
      <c r="C877" s="28"/>
      <c r="D877" s="28"/>
      <c r="E877" s="28"/>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8"/>
      <c r="AH877" s="8"/>
      <c r="AI877" s="8"/>
      <c r="AJ877" s="8"/>
      <c r="AK877" s="8"/>
      <c r="AL877" s="8"/>
      <c r="AM877" s="8"/>
      <c r="AN877" s="8"/>
      <c r="AO877" s="8"/>
      <c r="AP877" s="8"/>
      <c r="AQ877" s="7"/>
      <c r="AR877" s="7"/>
    </row>
    <row r="878">
      <c r="A878" s="7"/>
      <c r="B878" s="7"/>
      <c r="C878" s="28"/>
      <c r="D878" s="28"/>
      <c r="E878" s="28"/>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8"/>
      <c r="AH878" s="8"/>
      <c r="AI878" s="8"/>
      <c r="AJ878" s="8"/>
      <c r="AK878" s="8"/>
      <c r="AL878" s="8"/>
      <c r="AM878" s="8"/>
      <c r="AN878" s="8"/>
      <c r="AO878" s="8"/>
      <c r="AP878" s="8"/>
      <c r="AQ878" s="7"/>
      <c r="AR878" s="7"/>
    </row>
    <row r="879">
      <c r="A879" s="7"/>
      <c r="B879" s="7"/>
      <c r="C879" s="28"/>
      <c r="D879" s="28"/>
      <c r="E879" s="28"/>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8"/>
      <c r="AH879" s="8"/>
      <c r="AI879" s="8"/>
      <c r="AJ879" s="8"/>
      <c r="AK879" s="8"/>
      <c r="AL879" s="8"/>
      <c r="AM879" s="8"/>
      <c r="AN879" s="8"/>
      <c r="AO879" s="8"/>
      <c r="AP879" s="8"/>
      <c r="AQ879" s="7"/>
      <c r="AR879" s="7"/>
    </row>
    <row r="880">
      <c r="A880" s="7"/>
      <c r="B880" s="7"/>
      <c r="C880" s="28"/>
      <c r="D880" s="28"/>
      <c r="E880" s="28"/>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8"/>
      <c r="AH880" s="8"/>
      <c r="AI880" s="8"/>
      <c r="AJ880" s="8"/>
      <c r="AK880" s="8"/>
      <c r="AL880" s="8"/>
      <c r="AM880" s="8"/>
      <c r="AN880" s="8"/>
      <c r="AO880" s="8"/>
      <c r="AP880" s="8"/>
      <c r="AQ880" s="7"/>
      <c r="AR880" s="7"/>
    </row>
    <row r="881">
      <c r="A881" s="7"/>
      <c r="B881" s="7"/>
      <c r="C881" s="28"/>
      <c r="D881" s="28"/>
      <c r="E881" s="28"/>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8"/>
      <c r="AH881" s="8"/>
      <c r="AI881" s="8"/>
      <c r="AJ881" s="8"/>
      <c r="AK881" s="8"/>
      <c r="AL881" s="8"/>
      <c r="AM881" s="8"/>
      <c r="AN881" s="8"/>
      <c r="AO881" s="8"/>
      <c r="AP881" s="8"/>
      <c r="AQ881" s="7"/>
      <c r="AR881" s="7"/>
    </row>
    <row r="882">
      <c r="A882" s="7"/>
      <c r="B882" s="7"/>
      <c r="C882" s="28"/>
      <c r="D882" s="28"/>
      <c r="E882" s="28"/>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8"/>
      <c r="AH882" s="8"/>
      <c r="AI882" s="8"/>
      <c r="AJ882" s="8"/>
      <c r="AK882" s="8"/>
      <c r="AL882" s="8"/>
      <c r="AM882" s="8"/>
      <c r="AN882" s="8"/>
      <c r="AO882" s="8"/>
      <c r="AP882" s="8"/>
      <c r="AQ882" s="7"/>
      <c r="AR882" s="7"/>
    </row>
    <row r="883">
      <c r="A883" s="7"/>
      <c r="B883" s="7"/>
      <c r="C883" s="28"/>
      <c r="D883" s="28"/>
      <c r="E883" s="28"/>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8"/>
      <c r="AH883" s="8"/>
      <c r="AI883" s="8"/>
      <c r="AJ883" s="8"/>
      <c r="AK883" s="8"/>
      <c r="AL883" s="8"/>
      <c r="AM883" s="8"/>
      <c r="AN883" s="8"/>
      <c r="AO883" s="8"/>
      <c r="AP883" s="8"/>
      <c r="AQ883" s="7"/>
      <c r="AR883" s="7"/>
    </row>
    <row r="884">
      <c r="A884" s="7"/>
      <c r="B884" s="7"/>
      <c r="C884" s="28"/>
      <c r="D884" s="28"/>
      <c r="E884" s="28"/>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8"/>
      <c r="AH884" s="8"/>
      <c r="AI884" s="8"/>
      <c r="AJ884" s="8"/>
      <c r="AK884" s="8"/>
      <c r="AL884" s="8"/>
      <c r="AM884" s="8"/>
      <c r="AN884" s="8"/>
      <c r="AO884" s="8"/>
      <c r="AP884" s="8"/>
      <c r="AQ884" s="7"/>
      <c r="AR884" s="7"/>
    </row>
    <row r="885">
      <c r="A885" s="7"/>
      <c r="B885" s="7"/>
      <c r="C885" s="28"/>
      <c r="D885" s="28"/>
      <c r="E885" s="28"/>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8"/>
      <c r="AH885" s="8"/>
      <c r="AI885" s="8"/>
      <c r="AJ885" s="8"/>
      <c r="AK885" s="8"/>
      <c r="AL885" s="8"/>
      <c r="AM885" s="8"/>
      <c r="AN885" s="8"/>
      <c r="AO885" s="8"/>
      <c r="AP885" s="8"/>
      <c r="AQ885" s="7"/>
      <c r="AR885" s="7"/>
    </row>
    <row r="886">
      <c r="A886" s="7"/>
      <c r="B886" s="7"/>
      <c r="C886" s="28"/>
      <c r="D886" s="28"/>
      <c r="E886" s="28"/>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8"/>
      <c r="AH886" s="8"/>
      <c r="AI886" s="8"/>
      <c r="AJ886" s="8"/>
      <c r="AK886" s="8"/>
      <c r="AL886" s="8"/>
      <c r="AM886" s="8"/>
      <c r="AN886" s="8"/>
      <c r="AO886" s="8"/>
      <c r="AP886" s="8"/>
      <c r="AQ886" s="7"/>
      <c r="AR886" s="7"/>
    </row>
    <row r="887">
      <c r="A887" s="7"/>
      <c r="B887" s="7"/>
      <c r="C887" s="28"/>
      <c r="D887" s="28"/>
      <c r="E887" s="28"/>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8"/>
      <c r="AH887" s="8"/>
      <c r="AI887" s="8"/>
      <c r="AJ887" s="8"/>
      <c r="AK887" s="8"/>
      <c r="AL887" s="8"/>
      <c r="AM887" s="8"/>
      <c r="AN887" s="8"/>
      <c r="AO887" s="8"/>
      <c r="AP887" s="8"/>
      <c r="AQ887" s="7"/>
      <c r="AR887" s="7"/>
    </row>
    <row r="888">
      <c r="A888" s="7"/>
      <c r="B888" s="7"/>
      <c r="C888" s="28"/>
      <c r="D888" s="28"/>
      <c r="E888" s="28"/>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8"/>
      <c r="AH888" s="8"/>
      <c r="AI888" s="8"/>
      <c r="AJ888" s="8"/>
      <c r="AK888" s="8"/>
      <c r="AL888" s="8"/>
      <c r="AM888" s="8"/>
      <c r="AN888" s="8"/>
      <c r="AO888" s="8"/>
      <c r="AP888" s="8"/>
      <c r="AQ888" s="7"/>
      <c r="AR888" s="7"/>
    </row>
    <row r="889">
      <c r="A889" s="7"/>
      <c r="B889" s="7"/>
      <c r="C889" s="28"/>
      <c r="D889" s="28"/>
      <c r="E889" s="28"/>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8"/>
      <c r="AH889" s="8"/>
      <c r="AI889" s="8"/>
      <c r="AJ889" s="8"/>
      <c r="AK889" s="8"/>
      <c r="AL889" s="8"/>
      <c r="AM889" s="8"/>
      <c r="AN889" s="8"/>
      <c r="AO889" s="8"/>
      <c r="AP889" s="8"/>
      <c r="AQ889" s="7"/>
      <c r="AR889" s="7"/>
    </row>
    <row r="890">
      <c r="A890" s="7"/>
      <c r="B890" s="7"/>
      <c r="C890" s="28"/>
      <c r="D890" s="28"/>
      <c r="E890" s="28"/>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8"/>
      <c r="AH890" s="8"/>
      <c r="AI890" s="8"/>
      <c r="AJ890" s="8"/>
      <c r="AK890" s="8"/>
      <c r="AL890" s="8"/>
      <c r="AM890" s="8"/>
      <c r="AN890" s="8"/>
      <c r="AO890" s="8"/>
      <c r="AP890" s="8"/>
      <c r="AQ890" s="7"/>
      <c r="AR890" s="7"/>
    </row>
    <row r="891">
      <c r="A891" s="7"/>
      <c r="B891" s="7"/>
      <c r="C891" s="28"/>
      <c r="D891" s="28"/>
      <c r="E891" s="28"/>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8"/>
      <c r="AH891" s="8"/>
      <c r="AI891" s="8"/>
      <c r="AJ891" s="8"/>
      <c r="AK891" s="8"/>
      <c r="AL891" s="8"/>
      <c r="AM891" s="8"/>
      <c r="AN891" s="8"/>
      <c r="AO891" s="8"/>
      <c r="AP891" s="8"/>
      <c r="AQ891" s="7"/>
      <c r="AR891" s="7"/>
    </row>
    <row r="892">
      <c r="A892" s="7"/>
      <c r="B892" s="7"/>
      <c r="C892" s="28"/>
      <c r="D892" s="28"/>
      <c r="E892" s="28"/>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8"/>
      <c r="AH892" s="8"/>
      <c r="AI892" s="8"/>
      <c r="AJ892" s="8"/>
      <c r="AK892" s="8"/>
      <c r="AL892" s="8"/>
      <c r="AM892" s="8"/>
      <c r="AN892" s="8"/>
      <c r="AO892" s="8"/>
      <c r="AP892" s="8"/>
      <c r="AQ892" s="7"/>
      <c r="AR892" s="7"/>
    </row>
    <row r="893">
      <c r="A893" s="7"/>
      <c r="B893" s="7"/>
      <c r="C893" s="28"/>
      <c r="D893" s="28"/>
      <c r="E893" s="28"/>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8"/>
      <c r="AH893" s="8"/>
      <c r="AI893" s="8"/>
      <c r="AJ893" s="8"/>
      <c r="AK893" s="8"/>
      <c r="AL893" s="8"/>
      <c r="AM893" s="8"/>
      <c r="AN893" s="8"/>
      <c r="AO893" s="8"/>
      <c r="AP893" s="8"/>
      <c r="AQ893" s="7"/>
      <c r="AR893" s="7"/>
    </row>
    <row r="894">
      <c r="A894" s="7"/>
      <c r="B894" s="7"/>
      <c r="C894" s="28"/>
      <c r="D894" s="28"/>
      <c r="E894" s="28"/>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8"/>
      <c r="AH894" s="8"/>
      <c r="AI894" s="8"/>
      <c r="AJ894" s="8"/>
      <c r="AK894" s="8"/>
      <c r="AL894" s="8"/>
      <c r="AM894" s="8"/>
      <c r="AN894" s="8"/>
      <c r="AO894" s="8"/>
      <c r="AP894" s="8"/>
      <c r="AQ894" s="7"/>
      <c r="AR894" s="7"/>
    </row>
    <row r="895">
      <c r="A895" s="7"/>
      <c r="B895" s="7"/>
      <c r="C895" s="28"/>
      <c r="D895" s="28"/>
      <c r="E895" s="28"/>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8"/>
      <c r="AH895" s="8"/>
      <c r="AI895" s="8"/>
      <c r="AJ895" s="8"/>
      <c r="AK895" s="8"/>
      <c r="AL895" s="8"/>
      <c r="AM895" s="8"/>
      <c r="AN895" s="8"/>
      <c r="AO895" s="8"/>
      <c r="AP895" s="8"/>
      <c r="AQ895" s="7"/>
      <c r="AR895" s="7"/>
    </row>
    <row r="896">
      <c r="A896" s="7"/>
      <c r="B896" s="7"/>
      <c r="C896" s="28"/>
      <c r="D896" s="28"/>
      <c r="E896" s="28"/>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8"/>
      <c r="AH896" s="8"/>
      <c r="AI896" s="8"/>
      <c r="AJ896" s="8"/>
      <c r="AK896" s="8"/>
      <c r="AL896" s="8"/>
      <c r="AM896" s="8"/>
      <c r="AN896" s="8"/>
      <c r="AO896" s="8"/>
      <c r="AP896" s="8"/>
      <c r="AQ896" s="7"/>
      <c r="AR896" s="7"/>
    </row>
    <row r="897">
      <c r="A897" s="7"/>
      <c r="B897" s="7"/>
      <c r="C897" s="28"/>
      <c r="D897" s="28"/>
      <c r="E897" s="28"/>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8"/>
      <c r="AH897" s="8"/>
      <c r="AI897" s="8"/>
      <c r="AJ897" s="8"/>
      <c r="AK897" s="8"/>
      <c r="AL897" s="8"/>
      <c r="AM897" s="8"/>
      <c r="AN897" s="8"/>
      <c r="AO897" s="8"/>
      <c r="AP897" s="8"/>
      <c r="AQ897" s="7"/>
      <c r="AR897" s="7"/>
    </row>
    <row r="898">
      <c r="A898" s="7"/>
      <c r="B898" s="7"/>
      <c r="C898" s="28"/>
      <c r="D898" s="28"/>
      <c r="E898" s="28"/>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8"/>
      <c r="AH898" s="8"/>
      <c r="AI898" s="8"/>
      <c r="AJ898" s="8"/>
      <c r="AK898" s="8"/>
      <c r="AL898" s="8"/>
      <c r="AM898" s="8"/>
      <c r="AN898" s="8"/>
      <c r="AO898" s="8"/>
      <c r="AP898" s="8"/>
      <c r="AQ898" s="7"/>
      <c r="AR898" s="7"/>
    </row>
    <row r="899">
      <c r="A899" s="7"/>
      <c r="B899" s="7"/>
      <c r="C899" s="28"/>
      <c r="D899" s="28"/>
      <c r="E899" s="28"/>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8"/>
      <c r="AH899" s="8"/>
      <c r="AI899" s="8"/>
      <c r="AJ899" s="8"/>
      <c r="AK899" s="8"/>
      <c r="AL899" s="8"/>
      <c r="AM899" s="8"/>
      <c r="AN899" s="8"/>
      <c r="AO899" s="8"/>
      <c r="AP899" s="8"/>
      <c r="AQ899" s="7"/>
      <c r="AR899" s="7"/>
    </row>
    <row r="900">
      <c r="A900" s="7"/>
      <c r="B900" s="7"/>
      <c r="C900" s="28"/>
      <c r="D900" s="28"/>
      <c r="E900" s="28"/>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8"/>
      <c r="AH900" s="8"/>
      <c r="AI900" s="8"/>
      <c r="AJ900" s="8"/>
      <c r="AK900" s="8"/>
      <c r="AL900" s="8"/>
      <c r="AM900" s="8"/>
      <c r="AN900" s="8"/>
      <c r="AO900" s="8"/>
      <c r="AP900" s="8"/>
      <c r="AQ900" s="7"/>
      <c r="AR900" s="7"/>
    </row>
    <row r="901">
      <c r="A901" s="7"/>
      <c r="B901" s="7"/>
      <c r="C901" s="28"/>
      <c r="D901" s="28"/>
      <c r="E901" s="28"/>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8"/>
      <c r="AH901" s="8"/>
      <c r="AI901" s="8"/>
      <c r="AJ901" s="8"/>
      <c r="AK901" s="8"/>
      <c r="AL901" s="8"/>
      <c r="AM901" s="8"/>
      <c r="AN901" s="8"/>
      <c r="AO901" s="8"/>
      <c r="AP901" s="8"/>
      <c r="AQ901" s="7"/>
      <c r="AR901" s="7"/>
    </row>
    <row r="902">
      <c r="A902" s="7"/>
      <c r="B902" s="7"/>
      <c r="C902" s="28"/>
      <c r="D902" s="28"/>
      <c r="E902" s="28"/>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8"/>
      <c r="AH902" s="8"/>
      <c r="AI902" s="8"/>
      <c r="AJ902" s="8"/>
      <c r="AK902" s="8"/>
      <c r="AL902" s="8"/>
      <c r="AM902" s="8"/>
      <c r="AN902" s="8"/>
      <c r="AO902" s="8"/>
      <c r="AP902" s="8"/>
      <c r="AQ902" s="7"/>
      <c r="AR902" s="7"/>
    </row>
    <row r="903">
      <c r="A903" s="7"/>
      <c r="B903" s="7"/>
      <c r="C903" s="28"/>
      <c r="D903" s="28"/>
      <c r="E903" s="28"/>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8"/>
      <c r="AH903" s="8"/>
      <c r="AI903" s="8"/>
      <c r="AJ903" s="8"/>
      <c r="AK903" s="8"/>
      <c r="AL903" s="8"/>
      <c r="AM903" s="8"/>
      <c r="AN903" s="8"/>
      <c r="AO903" s="8"/>
      <c r="AP903" s="8"/>
      <c r="AQ903" s="7"/>
      <c r="AR903" s="7"/>
    </row>
    <row r="904">
      <c r="A904" s="7"/>
      <c r="B904" s="7"/>
      <c r="C904" s="28"/>
      <c r="D904" s="28"/>
      <c r="E904" s="28"/>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8"/>
      <c r="AH904" s="8"/>
      <c r="AI904" s="8"/>
      <c r="AJ904" s="8"/>
      <c r="AK904" s="8"/>
      <c r="AL904" s="8"/>
      <c r="AM904" s="8"/>
      <c r="AN904" s="8"/>
      <c r="AO904" s="8"/>
      <c r="AP904" s="8"/>
      <c r="AQ904" s="7"/>
      <c r="AR904" s="7"/>
    </row>
    <row r="905">
      <c r="A905" s="7"/>
      <c r="B905" s="7"/>
      <c r="C905" s="28"/>
      <c r="D905" s="28"/>
      <c r="E905" s="28"/>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8"/>
      <c r="AH905" s="8"/>
      <c r="AI905" s="8"/>
      <c r="AJ905" s="8"/>
      <c r="AK905" s="8"/>
      <c r="AL905" s="8"/>
      <c r="AM905" s="8"/>
      <c r="AN905" s="8"/>
      <c r="AO905" s="8"/>
      <c r="AP905" s="8"/>
      <c r="AQ905" s="7"/>
      <c r="AR905" s="7"/>
    </row>
    <row r="906">
      <c r="A906" s="7"/>
      <c r="B906" s="7"/>
      <c r="C906" s="28"/>
      <c r="D906" s="28"/>
      <c r="E906" s="28"/>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8"/>
      <c r="AH906" s="8"/>
      <c r="AI906" s="8"/>
      <c r="AJ906" s="8"/>
      <c r="AK906" s="8"/>
      <c r="AL906" s="8"/>
      <c r="AM906" s="8"/>
      <c r="AN906" s="8"/>
      <c r="AO906" s="8"/>
      <c r="AP906" s="8"/>
      <c r="AQ906" s="7"/>
      <c r="AR906" s="7"/>
    </row>
    <row r="907">
      <c r="A907" s="7"/>
      <c r="B907" s="7"/>
      <c r="C907" s="28"/>
      <c r="D907" s="28"/>
      <c r="E907" s="28"/>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8"/>
      <c r="AH907" s="8"/>
      <c r="AI907" s="8"/>
      <c r="AJ907" s="8"/>
      <c r="AK907" s="8"/>
      <c r="AL907" s="8"/>
      <c r="AM907" s="8"/>
      <c r="AN907" s="8"/>
      <c r="AO907" s="8"/>
      <c r="AP907" s="8"/>
      <c r="AQ907" s="7"/>
      <c r="AR907" s="7"/>
    </row>
    <row r="908">
      <c r="A908" s="7"/>
      <c r="B908" s="7"/>
      <c r="C908" s="28"/>
      <c r="D908" s="28"/>
      <c r="E908" s="28"/>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8"/>
      <c r="AH908" s="8"/>
      <c r="AI908" s="8"/>
      <c r="AJ908" s="8"/>
      <c r="AK908" s="8"/>
      <c r="AL908" s="8"/>
      <c r="AM908" s="8"/>
      <c r="AN908" s="8"/>
      <c r="AO908" s="8"/>
      <c r="AP908" s="8"/>
      <c r="AQ908" s="7"/>
      <c r="AR908" s="7"/>
    </row>
    <row r="909">
      <c r="A909" s="7"/>
      <c r="B909" s="7"/>
      <c r="C909" s="28"/>
      <c r="D909" s="28"/>
      <c r="E909" s="28"/>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8"/>
      <c r="AH909" s="8"/>
      <c r="AI909" s="8"/>
      <c r="AJ909" s="8"/>
      <c r="AK909" s="8"/>
      <c r="AL909" s="8"/>
      <c r="AM909" s="8"/>
      <c r="AN909" s="8"/>
      <c r="AO909" s="8"/>
      <c r="AP909" s="8"/>
      <c r="AQ909" s="7"/>
      <c r="AR909" s="7"/>
    </row>
    <row r="910">
      <c r="A910" s="7"/>
      <c r="B910" s="7"/>
      <c r="C910" s="28"/>
      <c r="D910" s="28"/>
      <c r="E910" s="28"/>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8"/>
      <c r="AH910" s="8"/>
      <c r="AI910" s="8"/>
      <c r="AJ910" s="8"/>
      <c r="AK910" s="8"/>
      <c r="AL910" s="8"/>
      <c r="AM910" s="8"/>
      <c r="AN910" s="8"/>
      <c r="AO910" s="8"/>
      <c r="AP910" s="8"/>
      <c r="AQ910" s="7"/>
      <c r="AR910" s="7"/>
    </row>
    <row r="911">
      <c r="A911" s="7"/>
      <c r="B911" s="7"/>
      <c r="C911" s="28"/>
      <c r="D911" s="28"/>
      <c r="E911" s="28"/>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8"/>
      <c r="AH911" s="8"/>
      <c r="AI911" s="8"/>
      <c r="AJ911" s="8"/>
      <c r="AK911" s="8"/>
      <c r="AL911" s="8"/>
      <c r="AM911" s="8"/>
      <c r="AN911" s="8"/>
      <c r="AO911" s="8"/>
      <c r="AP911" s="8"/>
      <c r="AQ911" s="7"/>
      <c r="AR911" s="7"/>
    </row>
    <row r="912">
      <c r="A912" s="7"/>
      <c r="B912" s="7"/>
      <c r="C912" s="28"/>
      <c r="D912" s="28"/>
      <c r="E912" s="28"/>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8"/>
      <c r="AH912" s="8"/>
      <c r="AI912" s="8"/>
      <c r="AJ912" s="8"/>
      <c r="AK912" s="8"/>
      <c r="AL912" s="8"/>
      <c r="AM912" s="8"/>
      <c r="AN912" s="8"/>
      <c r="AO912" s="8"/>
      <c r="AP912" s="8"/>
      <c r="AQ912" s="7"/>
      <c r="AR912" s="7"/>
    </row>
    <row r="913">
      <c r="A913" s="7"/>
      <c r="B913" s="7"/>
      <c r="C913" s="28"/>
      <c r="D913" s="28"/>
      <c r="E913" s="28"/>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8"/>
      <c r="AH913" s="8"/>
      <c r="AI913" s="8"/>
      <c r="AJ913" s="8"/>
      <c r="AK913" s="8"/>
      <c r="AL913" s="8"/>
      <c r="AM913" s="8"/>
      <c r="AN913" s="8"/>
      <c r="AO913" s="8"/>
      <c r="AP913" s="8"/>
      <c r="AQ913" s="7"/>
      <c r="AR913" s="7"/>
    </row>
    <row r="914">
      <c r="A914" s="7"/>
      <c r="B914" s="7"/>
      <c r="C914" s="28"/>
      <c r="D914" s="28"/>
      <c r="E914" s="28"/>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8"/>
      <c r="AH914" s="8"/>
      <c r="AI914" s="8"/>
      <c r="AJ914" s="8"/>
      <c r="AK914" s="8"/>
      <c r="AL914" s="8"/>
      <c r="AM914" s="8"/>
      <c r="AN914" s="8"/>
      <c r="AO914" s="8"/>
      <c r="AP914" s="8"/>
      <c r="AQ914" s="7"/>
      <c r="AR914" s="7"/>
    </row>
    <row r="915">
      <c r="A915" s="7"/>
      <c r="B915" s="7"/>
      <c r="C915" s="28"/>
      <c r="D915" s="28"/>
      <c r="E915" s="28"/>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8"/>
      <c r="AH915" s="8"/>
      <c r="AI915" s="8"/>
      <c r="AJ915" s="8"/>
      <c r="AK915" s="8"/>
      <c r="AL915" s="8"/>
      <c r="AM915" s="8"/>
      <c r="AN915" s="8"/>
      <c r="AO915" s="8"/>
      <c r="AP915" s="8"/>
      <c r="AQ915" s="7"/>
      <c r="AR915" s="7"/>
    </row>
    <row r="916">
      <c r="A916" s="7"/>
      <c r="B916" s="7"/>
      <c r="C916" s="28"/>
      <c r="D916" s="28"/>
      <c r="E916" s="28"/>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8"/>
      <c r="AH916" s="8"/>
      <c r="AI916" s="8"/>
      <c r="AJ916" s="8"/>
      <c r="AK916" s="8"/>
      <c r="AL916" s="8"/>
      <c r="AM916" s="8"/>
      <c r="AN916" s="8"/>
      <c r="AO916" s="8"/>
      <c r="AP916" s="8"/>
      <c r="AQ916" s="7"/>
      <c r="AR916" s="7"/>
    </row>
    <row r="917">
      <c r="A917" s="7"/>
      <c r="B917" s="7"/>
      <c r="C917" s="28"/>
      <c r="D917" s="28"/>
      <c r="E917" s="28"/>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8"/>
      <c r="AH917" s="8"/>
      <c r="AI917" s="8"/>
      <c r="AJ917" s="8"/>
      <c r="AK917" s="8"/>
      <c r="AL917" s="8"/>
      <c r="AM917" s="8"/>
      <c r="AN917" s="8"/>
      <c r="AO917" s="8"/>
      <c r="AP917" s="8"/>
      <c r="AQ917" s="7"/>
      <c r="AR917" s="7"/>
    </row>
    <row r="918">
      <c r="A918" s="7"/>
      <c r="B918" s="7"/>
      <c r="C918" s="28"/>
      <c r="D918" s="28"/>
      <c r="E918" s="28"/>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8"/>
      <c r="AH918" s="8"/>
      <c r="AI918" s="8"/>
      <c r="AJ918" s="8"/>
      <c r="AK918" s="8"/>
      <c r="AL918" s="8"/>
      <c r="AM918" s="8"/>
      <c r="AN918" s="8"/>
      <c r="AO918" s="8"/>
      <c r="AP918" s="8"/>
      <c r="AQ918" s="7"/>
      <c r="AR918" s="7"/>
    </row>
    <row r="919">
      <c r="A919" s="7"/>
      <c r="B919" s="7"/>
      <c r="C919" s="28"/>
      <c r="D919" s="28"/>
      <c r="E919" s="28"/>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8"/>
      <c r="AH919" s="8"/>
      <c r="AI919" s="8"/>
      <c r="AJ919" s="8"/>
      <c r="AK919" s="8"/>
      <c r="AL919" s="8"/>
      <c r="AM919" s="8"/>
      <c r="AN919" s="8"/>
      <c r="AO919" s="8"/>
      <c r="AP919" s="8"/>
      <c r="AQ919" s="7"/>
      <c r="AR919" s="7"/>
    </row>
    <row r="920">
      <c r="A920" s="7"/>
      <c r="B920" s="7"/>
      <c r="C920" s="28"/>
      <c r="D920" s="28"/>
      <c r="E920" s="28"/>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8"/>
      <c r="AH920" s="8"/>
      <c r="AI920" s="8"/>
      <c r="AJ920" s="8"/>
      <c r="AK920" s="8"/>
      <c r="AL920" s="8"/>
      <c r="AM920" s="8"/>
      <c r="AN920" s="8"/>
      <c r="AO920" s="8"/>
      <c r="AP920" s="8"/>
      <c r="AQ920" s="7"/>
      <c r="AR920" s="7"/>
    </row>
    <row r="921">
      <c r="A921" s="7"/>
      <c r="B921" s="7"/>
      <c r="C921" s="28"/>
      <c r="D921" s="28"/>
      <c r="E921" s="28"/>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8"/>
      <c r="AH921" s="8"/>
      <c r="AI921" s="8"/>
      <c r="AJ921" s="8"/>
      <c r="AK921" s="8"/>
      <c r="AL921" s="8"/>
      <c r="AM921" s="8"/>
      <c r="AN921" s="8"/>
      <c r="AO921" s="8"/>
      <c r="AP921" s="8"/>
      <c r="AQ921" s="7"/>
      <c r="AR921" s="7"/>
    </row>
    <row r="922">
      <c r="A922" s="7"/>
      <c r="B922" s="7"/>
      <c r="C922" s="28"/>
      <c r="D922" s="28"/>
      <c r="E922" s="28"/>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8"/>
      <c r="AH922" s="8"/>
      <c r="AI922" s="8"/>
      <c r="AJ922" s="8"/>
      <c r="AK922" s="8"/>
      <c r="AL922" s="8"/>
      <c r="AM922" s="8"/>
      <c r="AN922" s="8"/>
      <c r="AO922" s="8"/>
      <c r="AP922" s="8"/>
      <c r="AQ922" s="7"/>
      <c r="AR922" s="7"/>
    </row>
    <row r="923">
      <c r="A923" s="7"/>
      <c r="B923" s="7"/>
      <c r="C923" s="28"/>
      <c r="D923" s="28"/>
      <c r="E923" s="28"/>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8"/>
      <c r="AH923" s="8"/>
      <c r="AI923" s="8"/>
      <c r="AJ923" s="8"/>
      <c r="AK923" s="8"/>
      <c r="AL923" s="8"/>
      <c r="AM923" s="8"/>
      <c r="AN923" s="8"/>
      <c r="AO923" s="8"/>
      <c r="AP923" s="8"/>
      <c r="AQ923" s="7"/>
      <c r="AR923" s="7"/>
    </row>
    <row r="924">
      <c r="A924" s="7"/>
      <c r="B924" s="7"/>
      <c r="C924" s="28"/>
      <c r="D924" s="28"/>
      <c r="E924" s="28"/>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8"/>
      <c r="AH924" s="8"/>
      <c r="AI924" s="8"/>
      <c r="AJ924" s="8"/>
      <c r="AK924" s="8"/>
      <c r="AL924" s="8"/>
      <c r="AM924" s="8"/>
      <c r="AN924" s="8"/>
      <c r="AO924" s="8"/>
      <c r="AP924" s="8"/>
      <c r="AQ924" s="7"/>
      <c r="AR924" s="7"/>
    </row>
    <row r="925">
      <c r="A925" s="7"/>
      <c r="B925" s="7"/>
      <c r="C925" s="28"/>
      <c r="D925" s="28"/>
      <c r="E925" s="28"/>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8"/>
      <c r="AH925" s="8"/>
      <c r="AI925" s="8"/>
      <c r="AJ925" s="8"/>
      <c r="AK925" s="8"/>
      <c r="AL925" s="8"/>
      <c r="AM925" s="8"/>
      <c r="AN925" s="8"/>
      <c r="AO925" s="8"/>
      <c r="AP925" s="8"/>
      <c r="AQ925" s="7"/>
      <c r="AR925" s="7"/>
    </row>
    <row r="926">
      <c r="A926" s="7"/>
      <c r="B926" s="7"/>
      <c r="C926" s="28"/>
      <c r="D926" s="28"/>
      <c r="E926" s="28"/>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8"/>
      <c r="AH926" s="8"/>
      <c r="AI926" s="8"/>
      <c r="AJ926" s="8"/>
      <c r="AK926" s="8"/>
      <c r="AL926" s="8"/>
      <c r="AM926" s="8"/>
      <c r="AN926" s="8"/>
      <c r="AO926" s="8"/>
      <c r="AP926" s="8"/>
      <c r="AQ926" s="7"/>
      <c r="AR926" s="7"/>
    </row>
    <row r="927">
      <c r="A927" s="7"/>
      <c r="B927" s="7"/>
      <c r="C927" s="28"/>
      <c r="D927" s="28"/>
      <c r="E927" s="28"/>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8"/>
      <c r="AH927" s="8"/>
      <c r="AI927" s="8"/>
      <c r="AJ927" s="8"/>
      <c r="AK927" s="8"/>
      <c r="AL927" s="8"/>
      <c r="AM927" s="8"/>
      <c r="AN927" s="8"/>
      <c r="AO927" s="8"/>
      <c r="AP927" s="8"/>
      <c r="AQ927" s="7"/>
      <c r="AR927" s="7"/>
    </row>
    <row r="928">
      <c r="A928" s="7"/>
      <c r="B928" s="7"/>
      <c r="C928" s="28"/>
      <c r="D928" s="28"/>
      <c r="E928" s="28"/>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8"/>
      <c r="AH928" s="8"/>
      <c r="AI928" s="8"/>
      <c r="AJ928" s="8"/>
      <c r="AK928" s="8"/>
      <c r="AL928" s="8"/>
      <c r="AM928" s="8"/>
      <c r="AN928" s="8"/>
      <c r="AO928" s="8"/>
      <c r="AP928" s="8"/>
      <c r="AQ928" s="7"/>
      <c r="AR928" s="7"/>
    </row>
    <row r="929">
      <c r="A929" s="7"/>
      <c r="B929" s="7"/>
      <c r="C929" s="28"/>
      <c r="D929" s="28"/>
      <c r="E929" s="28"/>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8"/>
      <c r="AH929" s="8"/>
      <c r="AI929" s="8"/>
      <c r="AJ929" s="8"/>
      <c r="AK929" s="8"/>
      <c r="AL929" s="8"/>
      <c r="AM929" s="8"/>
      <c r="AN929" s="8"/>
      <c r="AO929" s="8"/>
      <c r="AP929" s="8"/>
      <c r="AQ929" s="7"/>
      <c r="AR929" s="7"/>
    </row>
    <row r="930">
      <c r="A930" s="7"/>
      <c r="B930" s="7"/>
      <c r="C930" s="28"/>
      <c r="D930" s="28"/>
      <c r="E930" s="28"/>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8"/>
      <c r="AH930" s="8"/>
      <c r="AI930" s="8"/>
      <c r="AJ930" s="8"/>
      <c r="AK930" s="8"/>
      <c r="AL930" s="8"/>
      <c r="AM930" s="8"/>
      <c r="AN930" s="8"/>
      <c r="AO930" s="8"/>
      <c r="AP930" s="8"/>
      <c r="AQ930" s="7"/>
      <c r="AR930" s="7"/>
    </row>
    <row r="931">
      <c r="A931" s="7"/>
      <c r="B931" s="7"/>
      <c r="C931" s="28"/>
      <c r="D931" s="28"/>
      <c r="E931" s="28"/>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8"/>
      <c r="AH931" s="8"/>
      <c r="AI931" s="8"/>
      <c r="AJ931" s="8"/>
      <c r="AK931" s="8"/>
      <c r="AL931" s="8"/>
      <c r="AM931" s="8"/>
      <c r="AN931" s="8"/>
      <c r="AO931" s="8"/>
      <c r="AP931" s="8"/>
      <c r="AQ931" s="7"/>
      <c r="AR931" s="7"/>
    </row>
    <row r="932">
      <c r="A932" s="7"/>
      <c r="B932" s="7"/>
      <c r="C932" s="28"/>
      <c r="D932" s="28"/>
      <c r="E932" s="28"/>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8"/>
      <c r="AH932" s="8"/>
      <c r="AI932" s="8"/>
      <c r="AJ932" s="8"/>
      <c r="AK932" s="8"/>
      <c r="AL932" s="8"/>
      <c r="AM932" s="8"/>
      <c r="AN932" s="8"/>
      <c r="AO932" s="8"/>
      <c r="AP932" s="8"/>
      <c r="AQ932" s="7"/>
      <c r="AR932" s="7"/>
    </row>
    <row r="933">
      <c r="A933" s="7"/>
      <c r="B933" s="7"/>
      <c r="C933" s="28"/>
      <c r="D933" s="28"/>
      <c r="E933" s="28"/>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8"/>
      <c r="AH933" s="8"/>
      <c r="AI933" s="8"/>
      <c r="AJ933" s="8"/>
      <c r="AK933" s="8"/>
      <c r="AL933" s="8"/>
      <c r="AM933" s="8"/>
      <c r="AN933" s="8"/>
      <c r="AO933" s="8"/>
      <c r="AP933" s="8"/>
      <c r="AQ933" s="7"/>
      <c r="AR933" s="7"/>
    </row>
    <row r="934">
      <c r="A934" s="7"/>
      <c r="B934" s="7"/>
      <c r="C934" s="28"/>
      <c r="D934" s="28"/>
      <c r="E934" s="28"/>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8"/>
      <c r="AH934" s="8"/>
      <c r="AI934" s="8"/>
      <c r="AJ934" s="8"/>
      <c r="AK934" s="8"/>
      <c r="AL934" s="8"/>
      <c r="AM934" s="8"/>
      <c r="AN934" s="8"/>
      <c r="AO934" s="8"/>
      <c r="AP934" s="8"/>
      <c r="AQ934" s="7"/>
      <c r="AR934" s="7"/>
    </row>
    <row r="935">
      <c r="A935" s="7"/>
      <c r="B935" s="7"/>
      <c r="C935" s="28"/>
      <c r="D935" s="28"/>
      <c r="E935" s="28"/>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8"/>
      <c r="AH935" s="8"/>
      <c r="AI935" s="8"/>
      <c r="AJ935" s="8"/>
      <c r="AK935" s="8"/>
      <c r="AL935" s="8"/>
      <c r="AM935" s="8"/>
      <c r="AN935" s="8"/>
      <c r="AO935" s="8"/>
      <c r="AP935" s="8"/>
      <c r="AQ935" s="7"/>
      <c r="AR935" s="7"/>
    </row>
    <row r="936">
      <c r="A936" s="7"/>
      <c r="B936" s="7"/>
      <c r="C936" s="28"/>
      <c r="D936" s="28"/>
      <c r="E936" s="28"/>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8"/>
      <c r="AH936" s="8"/>
      <c r="AI936" s="8"/>
      <c r="AJ936" s="8"/>
      <c r="AK936" s="8"/>
      <c r="AL936" s="8"/>
      <c r="AM936" s="8"/>
      <c r="AN936" s="8"/>
      <c r="AO936" s="8"/>
      <c r="AP936" s="8"/>
      <c r="AQ936" s="7"/>
      <c r="AR936" s="7"/>
    </row>
    <row r="937">
      <c r="A937" s="7"/>
      <c r="B937" s="7"/>
      <c r="C937" s="28"/>
      <c r="D937" s="28"/>
      <c r="E937" s="28"/>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8"/>
      <c r="AH937" s="8"/>
      <c r="AI937" s="8"/>
      <c r="AJ937" s="8"/>
      <c r="AK937" s="8"/>
      <c r="AL937" s="8"/>
      <c r="AM937" s="8"/>
      <c r="AN937" s="8"/>
      <c r="AO937" s="8"/>
      <c r="AP937" s="8"/>
      <c r="AQ937" s="7"/>
      <c r="AR937" s="7"/>
    </row>
    <row r="938">
      <c r="A938" s="7"/>
      <c r="B938" s="7"/>
      <c r="C938" s="28"/>
      <c r="D938" s="28"/>
      <c r="E938" s="28"/>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8"/>
      <c r="AH938" s="8"/>
      <c r="AI938" s="8"/>
      <c r="AJ938" s="8"/>
      <c r="AK938" s="8"/>
      <c r="AL938" s="8"/>
      <c r="AM938" s="8"/>
      <c r="AN938" s="8"/>
      <c r="AO938" s="8"/>
      <c r="AP938" s="8"/>
      <c r="AQ938" s="7"/>
      <c r="AR938" s="7"/>
    </row>
    <row r="939">
      <c r="A939" s="7"/>
      <c r="B939" s="7"/>
      <c r="C939" s="28"/>
      <c r="D939" s="28"/>
      <c r="E939" s="28"/>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8"/>
      <c r="AH939" s="8"/>
      <c r="AI939" s="8"/>
      <c r="AJ939" s="8"/>
      <c r="AK939" s="8"/>
      <c r="AL939" s="8"/>
      <c r="AM939" s="8"/>
      <c r="AN939" s="8"/>
      <c r="AO939" s="8"/>
      <c r="AP939" s="8"/>
      <c r="AQ939" s="7"/>
      <c r="AR939" s="7"/>
    </row>
    <row r="940">
      <c r="A940" s="7"/>
      <c r="B940" s="7"/>
      <c r="C940" s="28"/>
      <c r="D940" s="28"/>
      <c r="E940" s="28"/>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8"/>
      <c r="AH940" s="8"/>
      <c r="AI940" s="8"/>
      <c r="AJ940" s="8"/>
      <c r="AK940" s="8"/>
      <c r="AL940" s="8"/>
      <c r="AM940" s="8"/>
      <c r="AN940" s="8"/>
      <c r="AO940" s="8"/>
      <c r="AP940" s="8"/>
      <c r="AQ940" s="7"/>
      <c r="AR940" s="7"/>
    </row>
    <row r="941">
      <c r="A941" s="7"/>
      <c r="B941" s="7"/>
      <c r="C941" s="28"/>
      <c r="D941" s="28"/>
      <c r="E941" s="28"/>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8"/>
      <c r="AH941" s="8"/>
      <c r="AI941" s="8"/>
      <c r="AJ941" s="8"/>
      <c r="AK941" s="8"/>
      <c r="AL941" s="8"/>
      <c r="AM941" s="8"/>
      <c r="AN941" s="8"/>
      <c r="AO941" s="8"/>
      <c r="AP941" s="8"/>
      <c r="AQ941" s="7"/>
      <c r="AR941" s="7"/>
    </row>
    <row r="942">
      <c r="A942" s="7"/>
      <c r="B942" s="7"/>
      <c r="C942" s="28"/>
      <c r="D942" s="28"/>
      <c r="E942" s="28"/>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8"/>
      <c r="AH942" s="8"/>
      <c r="AI942" s="8"/>
      <c r="AJ942" s="8"/>
      <c r="AK942" s="8"/>
      <c r="AL942" s="8"/>
      <c r="AM942" s="8"/>
      <c r="AN942" s="8"/>
      <c r="AO942" s="8"/>
      <c r="AP942" s="8"/>
      <c r="AQ942" s="7"/>
      <c r="AR942" s="7"/>
    </row>
    <row r="943">
      <c r="A943" s="7"/>
      <c r="B943" s="7"/>
      <c r="C943" s="28"/>
      <c r="D943" s="28"/>
      <c r="E943" s="28"/>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8"/>
      <c r="AH943" s="8"/>
      <c r="AI943" s="8"/>
      <c r="AJ943" s="8"/>
      <c r="AK943" s="8"/>
      <c r="AL943" s="8"/>
      <c r="AM943" s="8"/>
      <c r="AN943" s="8"/>
      <c r="AO943" s="8"/>
      <c r="AP943" s="8"/>
      <c r="AQ943" s="7"/>
      <c r="AR943" s="7"/>
    </row>
    <row r="944">
      <c r="A944" s="7"/>
      <c r="B944" s="7"/>
      <c r="C944" s="28"/>
      <c r="D944" s="28"/>
      <c r="E944" s="28"/>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8"/>
      <c r="AH944" s="8"/>
      <c r="AI944" s="8"/>
      <c r="AJ944" s="8"/>
      <c r="AK944" s="8"/>
      <c r="AL944" s="8"/>
      <c r="AM944" s="8"/>
      <c r="AN944" s="8"/>
      <c r="AO944" s="8"/>
      <c r="AP944" s="8"/>
      <c r="AQ944" s="7"/>
      <c r="AR944" s="7"/>
    </row>
    <row r="945">
      <c r="A945" s="7"/>
      <c r="B945" s="7"/>
      <c r="C945" s="28"/>
      <c r="D945" s="28"/>
      <c r="E945" s="28"/>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8"/>
      <c r="AH945" s="8"/>
      <c r="AI945" s="8"/>
      <c r="AJ945" s="8"/>
      <c r="AK945" s="8"/>
      <c r="AL945" s="8"/>
      <c r="AM945" s="8"/>
      <c r="AN945" s="8"/>
      <c r="AO945" s="8"/>
      <c r="AP945" s="8"/>
      <c r="AQ945" s="7"/>
      <c r="AR945" s="7"/>
    </row>
    <row r="946">
      <c r="A946" s="7"/>
      <c r="B946" s="7"/>
      <c r="C946" s="28"/>
      <c r="D946" s="28"/>
      <c r="E946" s="28"/>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8"/>
      <c r="AH946" s="8"/>
      <c r="AI946" s="8"/>
      <c r="AJ946" s="8"/>
      <c r="AK946" s="8"/>
      <c r="AL946" s="8"/>
      <c r="AM946" s="8"/>
      <c r="AN946" s="8"/>
      <c r="AO946" s="8"/>
      <c r="AP946" s="8"/>
      <c r="AQ946" s="7"/>
      <c r="AR946" s="7"/>
    </row>
    <row r="947">
      <c r="A947" s="7"/>
      <c r="B947" s="7"/>
      <c r="C947" s="28"/>
      <c r="D947" s="28"/>
      <c r="E947" s="28"/>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8"/>
      <c r="AH947" s="8"/>
      <c r="AI947" s="8"/>
      <c r="AJ947" s="8"/>
      <c r="AK947" s="8"/>
      <c r="AL947" s="8"/>
      <c r="AM947" s="8"/>
      <c r="AN947" s="8"/>
      <c r="AO947" s="8"/>
      <c r="AP947" s="8"/>
      <c r="AQ947" s="7"/>
      <c r="AR947" s="7"/>
    </row>
    <row r="948">
      <c r="A948" s="7"/>
      <c r="B948" s="7"/>
      <c r="C948" s="28"/>
      <c r="D948" s="28"/>
      <c r="E948" s="28"/>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8"/>
      <c r="AH948" s="8"/>
      <c r="AI948" s="8"/>
      <c r="AJ948" s="8"/>
      <c r="AK948" s="8"/>
      <c r="AL948" s="8"/>
      <c r="AM948" s="8"/>
      <c r="AN948" s="8"/>
      <c r="AO948" s="8"/>
      <c r="AP948" s="8"/>
      <c r="AQ948" s="7"/>
      <c r="AR948" s="7"/>
    </row>
    <row r="949">
      <c r="A949" s="7"/>
      <c r="B949" s="7"/>
      <c r="C949" s="28"/>
      <c r="D949" s="28"/>
      <c r="E949" s="28"/>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8"/>
      <c r="AH949" s="8"/>
      <c r="AI949" s="8"/>
      <c r="AJ949" s="8"/>
      <c r="AK949" s="8"/>
      <c r="AL949" s="8"/>
      <c r="AM949" s="8"/>
      <c r="AN949" s="8"/>
      <c r="AO949" s="8"/>
      <c r="AP949" s="8"/>
      <c r="AQ949" s="7"/>
      <c r="AR949" s="7"/>
    </row>
    <row r="950">
      <c r="A950" s="7"/>
      <c r="B950" s="7"/>
      <c r="C950" s="28"/>
      <c r="D950" s="28"/>
      <c r="E950" s="28"/>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8"/>
      <c r="AH950" s="8"/>
      <c r="AI950" s="8"/>
      <c r="AJ950" s="8"/>
      <c r="AK950" s="8"/>
      <c r="AL950" s="8"/>
      <c r="AM950" s="8"/>
      <c r="AN950" s="8"/>
      <c r="AO950" s="8"/>
      <c r="AP950" s="8"/>
      <c r="AQ950" s="7"/>
      <c r="AR950" s="7"/>
    </row>
    <row r="951">
      <c r="A951" s="7"/>
      <c r="B951" s="7"/>
      <c r="C951" s="28"/>
      <c r="D951" s="28"/>
      <c r="E951" s="28"/>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8"/>
      <c r="AH951" s="8"/>
      <c r="AI951" s="8"/>
      <c r="AJ951" s="8"/>
      <c r="AK951" s="8"/>
      <c r="AL951" s="8"/>
      <c r="AM951" s="8"/>
      <c r="AN951" s="8"/>
      <c r="AO951" s="8"/>
      <c r="AP951" s="8"/>
      <c r="AQ951" s="7"/>
      <c r="AR951" s="7"/>
    </row>
    <row r="952">
      <c r="A952" s="7"/>
      <c r="B952" s="7"/>
      <c r="C952" s="28"/>
      <c r="D952" s="28"/>
      <c r="E952" s="28"/>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8"/>
      <c r="AH952" s="8"/>
      <c r="AI952" s="8"/>
      <c r="AJ952" s="8"/>
      <c r="AK952" s="8"/>
      <c r="AL952" s="8"/>
      <c r="AM952" s="8"/>
      <c r="AN952" s="8"/>
      <c r="AO952" s="8"/>
      <c r="AP952" s="8"/>
      <c r="AQ952" s="7"/>
      <c r="AR952" s="7"/>
    </row>
    <row r="953">
      <c r="A953" s="7"/>
      <c r="B953" s="7"/>
      <c r="C953" s="28"/>
      <c r="D953" s="28"/>
      <c r="E953" s="28"/>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8"/>
      <c r="AH953" s="8"/>
      <c r="AI953" s="8"/>
      <c r="AJ953" s="8"/>
      <c r="AK953" s="8"/>
      <c r="AL953" s="8"/>
      <c r="AM953" s="8"/>
      <c r="AN953" s="8"/>
      <c r="AO953" s="8"/>
      <c r="AP953" s="8"/>
      <c r="AQ953" s="7"/>
      <c r="AR953" s="7"/>
    </row>
    <row r="954">
      <c r="A954" s="7"/>
      <c r="B954" s="7"/>
      <c r="C954" s="28"/>
      <c r="D954" s="28"/>
      <c r="E954" s="28"/>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8"/>
      <c r="AH954" s="8"/>
      <c r="AI954" s="8"/>
      <c r="AJ954" s="8"/>
      <c r="AK954" s="8"/>
      <c r="AL954" s="8"/>
      <c r="AM954" s="8"/>
      <c r="AN954" s="8"/>
      <c r="AO954" s="8"/>
      <c r="AP954" s="8"/>
      <c r="AQ954" s="7"/>
      <c r="AR954" s="7"/>
    </row>
    <row r="955">
      <c r="A955" s="7"/>
      <c r="B955" s="7"/>
      <c r="C955" s="28"/>
      <c r="D955" s="28"/>
      <c r="E955" s="28"/>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8"/>
      <c r="AH955" s="8"/>
      <c r="AI955" s="8"/>
      <c r="AJ955" s="8"/>
      <c r="AK955" s="8"/>
      <c r="AL955" s="8"/>
      <c r="AM955" s="8"/>
      <c r="AN955" s="8"/>
      <c r="AO955" s="8"/>
      <c r="AP955" s="8"/>
      <c r="AQ955" s="7"/>
      <c r="AR955" s="7"/>
    </row>
    <row r="956">
      <c r="A956" s="7"/>
      <c r="B956" s="7"/>
      <c r="C956" s="28"/>
      <c r="D956" s="28"/>
      <c r="E956" s="28"/>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8"/>
      <c r="AH956" s="8"/>
      <c r="AI956" s="8"/>
      <c r="AJ956" s="8"/>
      <c r="AK956" s="8"/>
      <c r="AL956" s="8"/>
      <c r="AM956" s="8"/>
      <c r="AN956" s="8"/>
      <c r="AO956" s="8"/>
      <c r="AP956" s="8"/>
      <c r="AQ956" s="7"/>
      <c r="AR956" s="7"/>
    </row>
    <row r="957">
      <c r="A957" s="7"/>
      <c r="B957" s="7"/>
      <c r="C957" s="28"/>
      <c r="D957" s="28"/>
      <c r="E957" s="28"/>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8"/>
      <c r="AH957" s="8"/>
      <c r="AI957" s="8"/>
      <c r="AJ957" s="8"/>
      <c r="AK957" s="8"/>
      <c r="AL957" s="8"/>
      <c r="AM957" s="8"/>
      <c r="AN957" s="8"/>
      <c r="AO957" s="8"/>
      <c r="AP957" s="8"/>
      <c r="AQ957" s="7"/>
      <c r="AR957" s="7"/>
    </row>
    <row r="958">
      <c r="A958" s="7"/>
      <c r="B958" s="7"/>
      <c r="C958" s="28"/>
      <c r="D958" s="28"/>
      <c r="E958" s="28"/>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8"/>
      <c r="AH958" s="8"/>
      <c r="AI958" s="8"/>
      <c r="AJ958" s="8"/>
      <c r="AK958" s="8"/>
      <c r="AL958" s="8"/>
      <c r="AM958" s="8"/>
      <c r="AN958" s="8"/>
      <c r="AO958" s="8"/>
      <c r="AP958" s="8"/>
      <c r="AQ958" s="7"/>
      <c r="AR958" s="7"/>
    </row>
    <row r="959">
      <c r="A959" s="7"/>
      <c r="B959" s="7"/>
      <c r="C959" s="28"/>
      <c r="D959" s="28"/>
      <c r="E959" s="28"/>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8"/>
      <c r="AH959" s="8"/>
      <c r="AI959" s="8"/>
      <c r="AJ959" s="8"/>
      <c r="AK959" s="8"/>
      <c r="AL959" s="8"/>
      <c r="AM959" s="8"/>
      <c r="AN959" s="8"/>
      <c r="AO959" s="8"/>
      <c r="AP959" s="8"/>
      <c r="AQ959" s="7"/>
      <c r="AR959" s="7"/>
    </row>
    <row r="960">
      <c r="A960" s="7"/>
      <c r="B960" s="7"/>
      <c r="C960" s="28"/>
      <c r="D960" s="28"/>
      <c r="E960" s="28"/>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8"/>
      <c r="AH960" s="8"/>
      <c r="AI960" s="8"/>
      <c r="AJ960" s="8"/>
      <c r="AK960" s="8"/>
      <c r="AL960" s="8"/>
      <c r="AM960" s="8"/>
      <c r="AN960" s="8"/>
      <c r="AO960" s="8"/>
      <c r="AP960" s="8"/>
      <c r="AQ960" s="7"/>
      <c r="AR960" s="7"/>
    </row>
    <row r="961">
      <c r="A961" s="7"/>
      <c r="B961" s="7"/>
      <c r="C961" s="28"/>
      <c r="D961" s="28"/>
      <c r="E961" s="28"/>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8"/>
      <c r="AH961" s="8"/>
      <c r="AI961" s="8"/>
      <c r="AJ961" s="8"/>
      <c r="AK961" s="8"/>
      <c r="AL961" s="8"/>
      <c r="AM961" s="8"/>
      <c r="AN961" s="8"/>
      <c r="AO961" s="8"/>
      <c r="AP961" s="8"/>
      <c r="AQ961" s="7"/>
      <c r="AR961" s="7"/>
    </row>
    <row r="962">
      <c r="A962" s="7"/>
      <c r="B962" s="7"/>
      <c r="C962" s="28"/>
      <c r="D962" s="28"/>
      <c r="E962" s="28"/>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8"/>
      <c r="AH962" s="8"/>
      <c r="AI962" s="8"/>
      <c r="AJ962" s="8"/>
      <c r="AK962" s="8"/>
      <c r="AL962" s="8"/>
      <c r="AM962" s="8"/>
      <c r="AN962" s="8"/>
      <c r="AO962" s="8"/>
      <c r="AP962" s="8"/>
      <c r="AQ962" s="7"/>
      <c r="AR962" s="7"/>
    </row>
    <row r="963">
      <c r="A963" s="7"/>
      <c r="B963" s="7"/>
      <c r="C963" s="28"/>
      <c r="D963" s="28"/>
      <c r="E963" s="28"/>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8"/>
      <c r="AH963" s="8"/>
      <c r="AI963" s="8"/>
      <c r="AJ963" s="8"/>
      <c r="AK963" s="8"/>
      <c r="AL963" s="8"/>
      <c r="AM963" s="8"/>
      <c r="AN963" s="8"/>
      <c r="AO963" s="8"/>
      <c r="AP963" s="8"/>
      <c r="AQ963" s="7"/>
      <c r="AR963" s="7"/>
    </row>
    <row r="964">
      <c r="A964" s="7"/>
      <c r="B964" s="7"/>
      <c r="C964" s="28"/>
      <c r="D964" s="28"/>
      <c r="E964" s="28"/>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8"/>
      <c r="AH964" s="8"/>
      <c r="AI964" s="8"/>
      <c r="AJ964" s="8"/>
      <c r="AK964" s="8"/>
      <c r="AL964" s="8"/>
      <c r="AM964" s="8"/>
      <c r="AN964" s="8"/>
      <c r="AO964" s="8"/>
      <c r="AP964" s="8"/>
      <c r="AQ964" s="7"/>
      <c r="AR964" s="7"/>
    </row>
    <row r="965">
      <c r="A965" s="7"/>
      <c r="B965" s="7"/>
      <c r="C965" s="28"/>
      <c r="D965" s="28"/>
      <c r="E965" s="28"/>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8"/>
      <c r="AH965" s="8"/>
      <c r="AI965" s="8"/>
      <c r="AJ965" s="8"/>
      <c r="AK965" s="8"/>
      <c r="AL965" s="8"/>
      <c r="AM965" s="8"/>
      <c r="AN965" s="8"/>
      <c r="AO965" s="8"/>
      <c r="AP965" s="8"/>
      <c r="AQ965" s="7"/>
      <c r="AR965" s="7"/>
    </row>
    <row r="966">
      <c r="A966" s="7"/>
      <c r="B966" s="7"/>
      <c r="C966" s="28"/>
      <c r="D966" s="28"/>
      <c r="E966" s="28"/>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8"/>
      <c r="AH966" s="8"/>
      <c r="AI966" s="8"/>
      <c r="AJ966" s="8"/>
      <c r="AK966" s="8"/>
      <c r="AL966" s="8"/>
      <c r="AM966" s="8"/>
      <c r="AN966" s="8"/>
      <c r="AO966" s="8"/>
      <c r="AP966" s="8"/>
      <c r="AQ966" s="7"/>
      <c r="AR966" s="7"/>
    </row>
    <row r="967">
      <c r="A967" s="7"/>
      <c r="B967" s="7"/>
      <c r="C967" s="28"/>
      <c r="D967" s="28"/>
      <c r="E967" s="28"/>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8"/>
      <c r="AH967" s="8"/>
      <c r="AI967" s="8"/>
      <c r="AJ967" s="8"/>
      <c r="AK967" s="8"/>
      <c r="AL967" s="8"/>
      <c r="AM967" s="8"/>
      <c r="AN967" s="8"/>
      <c r="AO967" s="8"/>
      <c r="AP967" s="8"/>
      <c r="AQ967" s="7"/>
      <c r="AR967" s="7"/>
    </row>
    <row r="968">
      <c r="A968" s="7"/>
      <c r="B968" s="7"/>
      <c r="C968" s="28"/>
      <c r="D968" s="28"/>
      <c r="E968" s="28"/>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8"/>
      <c r="AH968" s="8"/>
      <c r="AI968" s="8"/>
      <c r="AJ968" s="8"/>
      <c r="AK968" s="8"/>
      <c r="AL968" s="8"/>
      <c r="AM968" s="8"/>
      <c r="AN968" s="8"/>
      <c r="AO968" s="8"/>
      <c r="AP968" s="8"/>
      <c r="AQ968" s="7"/>
      <c r="AR968" s="7"/>
    </row>
    <row r="969">
      <c r="A969" s="7"/>
      <c r="B969" s="7"/>
      <c r="C969" s="28"/>
      <c r="D969" s="28"/>
      <c r="E969" s="28"/>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c r="AF969" s="7"/>
      <c r="AG969" s="8"/>
      <c r="AH969" s="8"/>
      <c r="AI969" s="8"/>
      <c r="AJ969" s="8"/>
      <c r="AK969" s="8"/>
      <c r="AL969" s="8"/>
      <c r="AM969" s="8"/>
      <c r="AN969" s="8"/>
      <c r="AO969" s="8"/>
      <c r="AP969" s="8"/>
      <c r="AQ969" s="7"/>
      <c r="AR969" s="7"/>
    </row>
    <row r="970">
      <c r="A970" s="7"/>
      <c r="B970" s="7"/>
      <c r="C970" s="28"/>
      <c r="D970" s="28"/>
      <c r="E970" s="28"/>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c r="AF970" s="7"/>
      <c r="AG970" s="8"/>
      <c r="AH970" s="8"/>
      <c r="AI970" s="8"/>
      <c r="AJ970" s="8"/>
      <c r="AK970" s="8"/>
      <c r="AL970" s="8"/>
      <c r="AM970" s="8"/>
      <c r="AN970" s="8"/>
      <c r="AO970" s="8"/>
      <c r="AP970" s="8"/>
      <c r="AQ970" s="7"/>
      <c r="AR970" s="7"/>
    </row>
    <row r="971">
      <c r="A971" s="7"/>
      <c r="B971" s="7"/>
      <c r="C971" s="28"/>
      <c r="D971" s="28"/>
      <c r="E971" s="28"/>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8"/>
      <c r="AH971" s="8"/>
      <c r="AI971" s="8"/>
      <c r="AJ971" s="8"/>
      <c r="AK971" s="8"/>
      <c r="AL971" s="8"/>
      <c r="AM971" s="8"/>
      <c r="AN971" s="8"/>
      <c r="AO971" s="8"/>
      <c r="AP971" s="8"/>
      <c r="AQ971" s="7"/>
      <c r="AR971" s="7"/>
    </row>
    <row r="972">
      <c r="A972" s="7"/>
      <c r="B972" s="7"/>
      <c r="C972" s="28"/>
      <c r="D972" s="28"/>
      <c r="E972" s="28"/>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c r="AF972" s="7"/>
      <c r="AG972" s="8"/>
      <c r="AH972" s="8"/>
      <c r="AI972" s="8"/>
      <c r="AJ972" s="8"/>
      <c r="AK972" s="8"/>
      <c r="AL972" s="8"/>
      <c r="AM972" s="8"/>
      <c r="AN972" s="8"/>
      <c r="AO972" s="8"/>
      <c r="AP972" s="8"/>
      <c r="AQ972" s="7"/>
      <c r="AR972" s="7"/>
    </row>
    <row r="973">
      <c r="A973" s="7"/>
      <c r="B973" s="7"/>
      <c r="C973" s="28"/>
      <c r="D973" s="28"/>
      <c r="E973" s="28"/>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c r="AF973" s="7"/>
      <c r="AG973" s="8"/>
      <c r="AH973" s="8"/>
      <c r="AI973" s="8"/>
      <c r="AJ973" s="8"/>
      <c r="AK973" s="8"/>
      <c r="AL973" s="8"/>
      <c r="AM973" s="8"/>
      <c r="AN973" s="8"/>
      <c r="AO973" s="8"/>
      <c r="AP973" s="8"/>
      <c r="AQ973" s="7"/>
      <c r="AR973" s="7"/>
    </row>
    <row r="974">
      <c r="A974" s="7"/>
      <c r="B974" s="7"/>
      <c r="C974" s="28"/>
      <c r="D974" s="28"/>
      <c r="E974" s="28"/>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c r="AF974" s="7"/>
      <c r="AG974" s="8"/>
      <c r="AH974" s="8"/>
      <c r="AI974" s="8"/>
      <c r="AJ974" s="8"/>
      <c r="AK974" s="8"/>
      <c r="AL974" s="8"/>
      <c r="AM974" s="8"/>
      <c r="AN974" s="8"/>
      <c r="AO974" s="8"/>
      <c r="AP974" s="8"/>
      <c r="AQ974" s="7"/>
      <c r="AR974" s="7"/>
    </row>
    <row r="975">
      <c r="A975" s="7"/>
      <c r="B975" s="7"/>
      <c r="C975" s="28"/>
      <c r="D975" s="28"/>
      <c r="E975" s="28"/>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c r="AF975" s="7"/>
      <c r="AG975" s="8"/>
      <c r="AH975" s="8"/>
      <c r="AI975" s="8"/>
      <c r="AJ975" s="8"/>
      <c r="AK975" s="8"/>
      <c r="AL975" s="8"/>
      <c r="AM975" s="8"/>
      <c r="AN975" s="8"/>
      <c r="AO975" s="8"/>
      <c r="AP975" s="8"/>
      <c r="AQ975" s="7"/>
      <c r="AR975" s="7"/>
    </row>
    <row r="976">
      <c r="A976" s="7"/>
      <c r="B976" s="7"/>
      <c r="C976" s="28"/>
      <c r="D976" s="28"/>
      <c r="E976" s="28"/>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c r="AF976" s="7"/>
      <c r="AG976" s="8"/>
      <c r="AH976" s="8"/>
      <c r="AI976" s="8"/>
      <c r="AJ976" s="8"/>
      <c r="AK976" s="8"/>
      <c r="AL976" s="8"/>
      <c r="AM976" s="8"/>
      <c r="AN976" s="8"/>
      <c r="AO976" s="8"/>
      <c r="AP976" s="8"/>
      <c r="AQ976" s="7"/>
      <c r="AR976" s="7"/>
    </row>
    <row r="977">
      <c r="A977" s="7"/>
      <c r="B977" s="7"/>
      <c r="C977" s="28"/>
      <c r="D977" s="28"/>
      <c r="E977" s="28"/>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c r="AF977" s="7"/>
      <c r="AG977" s="8"/>
      <c r="AH977" s="8"/>
      <c r="AI977" s="8"/>
      <c r="AJ977" s="8"/>
      <c r="AK977" s="8"/>
      <c r="AL977" s="8"/>
      <c r="AM977" s="8"/>
      <c r="AN977" s="8"/>
      <c r="AO977" s="8"/>
      <c r="AP977" s="8"/>
      <c r="AQ977" s="7"/>
      <c r="AR977" s="7"/>
    </row>
    <row r="978">
      <c r="A978" s="7"/>
      <c r="B978" s="7"/>
      <c r="C978" s="28"/>
      <c r="D978" s="28"/>
      <c r="E978" s="28"/>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c r="AF978" s="7"/>
      <c r="AG978" s="8"/>
      <c r="AH978" s="8"/>
      <c r="AI978" s="8"/>
      <c r="AJ978" s="8"/>
      <c r="AK978" s="8"/>
      <c r="AL978" s="8"/>
      <c r="AM978" s="8"/>
      <c r="AN978" s="8"/>
      <c r="AO978" s="8"/>
      <c r="AP978" s="8"/>
      <c r="AQ978" s="7"/>
      <c r="AR978" s="7"/>
    </row>
    <row r="979">
      <c r="A979" s="7"/>
      <c r="B979" s="7"/>
      <c r="C979" s="28"/>
      <c r="D979" s="28"/>
      <c r="E979" s="28"/>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c r="AF979" s="7"/>
      <c r="AG979" s="8"/>
      <c r="AH979" s="8"/>
      <c r="AI979" s="8"/>
      <c r="AJ979" s="8"/>
      <c r="AK979" s="8"/>
      <c r="AL979" s="8"/>
      <c r="AM979" s="8"/>
      <c r="AN979" s="8"/>
      <c r="AO979" s="8"/>
      <c r="AP979" s="8"/>
      <c r="AQ979" s="7"/>
      <c r="AR979" s="7"/>
    </row>
    <row r="980">
      <c r="A980" s="7"/>
      <c r="B980" s="7"/>
      <c r="C980" s="28"/>
      <c r="D980" s="28"/>
      <c r="E980" s="28"/>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c r="AF980" s="7"/>
      <c r="AG980" s="8"/>
      <c r="AH980" s="8"/>
      <c r="AI980" s="8"/>
      <c r="AJ980" s="8"/>
      <c r="AK980" s="8"/>
      <c r="AL980" s="8"/>
      <c r="AM980" s="8"/>
      <c r="AN980" s="8"/>
      <c r="AO980" s="8"/>
      <c r="AP980" s="8"/>
      <c r="AQ980" s="7"/>
      <c r="AR980" s="7"/>
    </row>
    <row r="981">
      <c r="A981" s="7"/>
      <c r="B981" s="7"/>
      <c r="C981" s="28"/>
      <c r="D981" s="28"/>
      <c r="E981" s="28"/>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c r="AF981" s="7"/>
      <c r="AG981" s="8"/>
      <c r="AH981" s="8"/>
      <c r="AI981" s="8"/>
      <c r="AJ981" s="8"/>
      <c r="AK981" s="8"/>
      <c r="AL981" s="8"/>
      <c r="AM981" s="8"/>
      <c r="AN981" s="8"/>
      <c r="AO981" s="8"/>
      <c r="AP981" s="8"/>
      <c r="AQ981" s="7"/>
      <c r="AR981" s="7"/>
    </row>
    <row r="982">
      <c r="A982" s="7"/>
      <c r="B982" s="7"/>
      <c r="C982" s="28"/>
      <c r="D982" s="28"/>
      <c r="E982" s="28"/>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c r="AF982" s="7"/>
      <c r="AG982" s="8"/>
      <c r="AH982" s="8"/>
      <c r="AI982" s="8"/>
      <c r="AJ982" s="8"/>
      <c r="AK982" s="8"/>
      <c r="AL982" s="8"/>
      <c r="AM982" s="8"/>
      <c r="AN982" s="8"/>
      <c r="AO982" s="8"/>
      <c r="AP982" s="8"/>
      <c r="AQ982" s="7"/>
      <c r="AR982" s="7"/>
    </row>
    <row r="983">
      <c r="A983" s="7"/>
      <c r="B983" s="7"/>
      <c r="C983" s="28"/>
      <c r="D983" s="28"/>
      <c r="E983" s="28"/>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c r="AF983" s="7"/>
      <c r="AG983" s="8"/>
      <c r="AH983" s="8"/>
      <c r="AI983" s="8"/>
      <c r="AJ983" s="8"/>
      <c r="AK983" s="8"/>
      <c r="AL983" s="8"/>
      <c r="AM983" s="8"/>
      <c r="AN983" s="8"/>
      <c r="AO983" s="8"/>
      <c r="AP983" s="8"/>
      <c r="AQ983" s="7"/>
      <c r="AR983" s="7"/>
    </row>
    <row r="984">
      <c r="A984" s="7"/>
      <c r="B984" s="7"/>
      <c r="C984" s="28"/>
      <c r="D984" s="28"/>
      <c r="E984" s="28"/>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c r="AF984" s="7"/>
      <c r="AG984" s="8"/>
      <c r="AH984" s="8"/>
      <c r="AI984" s="8"/>
      <c r="AJ984" s="8"/>
      <c r="AK984" s="8"/>
      <c r="AL984" s="8"/>
      <c r="AM984" s="8"/>
      <c r="AN984" s="8"/>
      <c r="AO984" s="8"/>
      <c r="AP984" s="8"/>
      <c r="AQ984" s="7"/>
      <c r="AR984" s="7"/>
    </row>
    <row r="985">
      <c r="A985" s="7"/>
      <c r="B985" s="7"/>
      <c r="C985" s="28"/>
      <c r="D985" s="28"/>
      <c r="E985" s="28"/>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c r="AF985" s="7"/>
      <c r="AG985" s="8"/>
      <c r="AH985" s="8"/>
      <c r="AI985" s="8"/>
      <c r="AJ985" s="8"/>
      <c r="AK985" s="8"/>
      <c r="AL985" s="8"/>
      <c r="AM985" s="8"/>
      <c r="AN985" s="8"/>
      <c r="AO985" s="8"/>
      <c r="AP985" s="8"/>
      <c r="AQ985" s="7"/>
      <c r="AR985" s="7"/>
    </row>
    <row r="986">
      <c r="A986" s="7"/>
      <c r="B986" s="7"/>
      <c r="C986" s="28"/>
      <c r="D986" s="28"/>
      <c r="E986" s="28"/>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c r="AF986" s="7"/>
      <c r="AG986" s="8"/>
      <c r="AH986" s="8"/>
      <c r="AI986" s="8"/>
      <c r="AJ986" s="8"/>
      <c r="AK986" s="8"/>
      <c r="AL986" s="8"/>
      <c r="AM986" s="8"/>
      <c r="AN986" s="8"/>
      <c r="AO986" s="8"/>
      <c r="AP986" s="8"/>
      <c r="AQ986" s="7"/>
      <c r="AR986" s="7"/>
    </row>
    <row r="987">
      <c r="A987" s="7"/>
      <c r="B987" s="7"/>
      <c r="C987" s="28"/>
      <c r="D987" s="28"/>
      <c r="E987" s="28"/>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c r="AF987" s="7"/>
      <c r="AG987" s="8"/>
      <c r="AH987" s="8"/>
      <c r="AI987" s="8"/>
      <c r="AJ987" s="8"/>
      <c r="AK987" s="8"/>
      <c r="AL987" s="8"/>
      <c r="AM987" s="8"/>
      <c r="AN987" s="8"/>
      <c r="AO987" s="8"/>
      <c r="AP987" s="8"/>
      <c r="AQ987" s="7"/>
      <c r="AR987" s="7"/>
    </row>
    <row r="988">
      <c r="A988" s="7"/>
      <c r="B988" s="7"/>
      <c r="C988" s="28"/>
      <c r="D988" s="28"/>
      <c r="E988" s="28"/>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c r="AF988" s="7"/>
      <c r="AG988" s="8"/>
      <c r="AH988" s="8"/>
      <c r="AI988" s="8"/>
      <c r="AJ988" s="8"/>
      <c r="AK988" s="8"/>
      <c r="AL988" s="8"/>
      <c r="AM988" s="8"/>
      <c r="AN988" s="8"/>
      <c r="AO988" s="8"/>
      <c r="AP988" s="8"/>
      <c r="AQ988" s="7"/>
      <c r="AR988" s="7"/>
    </row>
    <row r="989">
      <c r="A989" s="7"/>
      <c r="B989" s="7"/>
      <c r="C989" s="28"/>
      <c r="D989" s="28"/>
      <c r="E989" s="28"/>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c r="AF989" s="7"/>
      <c r="AG989" s="8"/>
      <c r="AH989" s="8"/>
      <c r="AI989" s="8"/>
      <c r="AJ989" s="8"/>
      <c r="AK989" s="8"/>
      <c r="AL989" s="8"/>
      <c r="AM989" s="8"/>
      <c r="AN989" s="8"/>
      <c r="AO989" s="8"/>
      <c r="AP989" s="8"/>
      <c r="AQ989" s="7"/>
      <c r="AR989" s="7"/>
    </row>
    <row r="990">
      <c r="A990" s="7"/>
      <c r="B990" s="7"/>
      <c r="C990" s="28"/>
      <c r="D990" s="28"/>
      <c r="E990" s="28"/>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c r="AF990" s="7"/>
      <c r="AG990" s="8"/>
      <c r="AH990" s="8"/>
      <c r="AI990" s="8"/>
      <c r="AJ990" s="8"/>
      <c r="AK990" s="8"/>
      <c r="AL990" s="8"/>
      <c r="AM990" s="8"/>
      <c r="AN990" s="8"/>
      <c r="AO990" s="8"/>
      <c r="AP990" s="8"/>
      <c r="AQ990" s="7"/>
      <c r="AR990" s="7"/>
    </row>
    <row r="991">
      <c r="A991" s="7"/>
      <c r="B991" s="7"/>
      <c r="C991" s="28"/>
      <c r="D991" s="28"/>
      <c r="E991" s="28"/>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c r="AF991" s="7"/>
      <c r="AG991" s="8"/>
      <c r="AH991" s="8"/>
      <c r="AI991" s="8"/>
      <c r="AJ991" s="8"/>
      <c r="AK991" s="8"/>
      <c r="AL991" s="8"/>
      <c r="AM991" s="8"/>
      <c r="AN991" s="8"/>
      <c r="AO991" s="8"/>
      <c r="AP991" s="8"/>
      <c r="AQ991" s="7"/>
      <c r="AR991" s="7"/>
    </row>
    <row r="992">
      <c r="A992" s="7"/>
      <c r="B992" s="7"/>
      <c r="C992" s="28"/>
      <c r="D992" s="28"/>
      <c r="E992" s="28"/>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c r="AF992" s="7"/>
      <c r="AG992" s="8"/>
      <c r="AH992" s="8"/>
      <c r="AI992" s="8"/>
      <c r="AJ992" s="8"/>
      <c r="AK992" s="8"/>
      <c r="AL992" s="8"/>
      <c r="AM992" s="8"/>
      <c r="AN992" s="8"/>
      <c r="AO992" s="8"/>
      <c r="AP992" s="8"/>
      <c r="AQ992" s="7"/>
      <c r="AR992" s="7"/>
    </row>
    <row r="993">
      <c r="A993" s="7"/>
      <c r="B993" s="7"/>
      <c r="C993" s="28"/>
      <c r="D993" s="28"/>
      <c r="E993" s="28"/>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c r="AF993" s="7"/>
      <c r="AG993" s="8"/>
      <c r="AH993" s="8"/>
      <c r="AI993" s="8"/>
      <c r="AJ993" s="8"/>
      <c r="AK993" s="8"/>
      <c r="AL993" s="8"/>
      <c r="AM993" s="8"/>
      <c r="AN993" s="8"/>
      <c r="AO993" s="8"/>
      <c r="AP993" s="8"/>
      <c r="AQ993" s="7"/>
      <c r="AR993" s="7"/>
    </row>
    <row r="994">
      <c r="A994" s="7"/>
      <c r="B994" s="7"/>
      <c r="C994" s="28"/>
      <c r="D994" s="28"/>
      <c r="E994" s="28"/>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c r="AF994" s="7"/>
      <c r="AG994" s="8"/>
      <c r="AH994" s="8"/>
      <c r="AI994" s="8"/>
      <c r="AJ994" s="8"/>
      <c r="AK994" s="8"/>
      <c r="AL994" s="8"/>
      <c r="AM994" s="8"/>
      <c r="AN994" s="8"/>
      <c r="AO994" s="8"/>
      <c r="AP994" s="8"/>
      <c r="AQ994" s="7"/>
      <c r="AR994" s="7"/>
    </row>
    <row r="995">
      <c r="A995" s="7"/>
      <c r="B995" s="7"/>
      <c r="C995" s="28"/>
      <c r="D995" s="28"/>
      <c r="E995" s="28"/>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c r="AF995" s="7"/>
      <c r="AG995" s="8"/>
      <c r="AH995" s="8"/>
      <c r="AI995" s="8"/>
      <c r="AJ995" s="8"/>
      <c r="AK995" s="8"/>
      <c r="AL995" s="8"/>
      <c r="AM995" s="8"/>
      <c r="AN995" s="8"/>
      <c r="AO995" s="8"/>
      <c r="AP995" s="8"/>
      <c r="AQ995" s="7"/>
      <c r="AR995" s="7"/>
    </row>
    <row r="996">
      <c r="A996" s="7"/>
      <c r="B996" s="7"/>
      <c r="C996" s="28"/>
      <c r="D996" s="28"/>
      <c r="E996" s="28"/>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c r="AF996" s="7"/>
      <c r="AG996" s="8"/>
      <c r="AH996" s="8"/>
      <c r="AI996" s="8"/>
      <c r="AJ996" s="8"/>
      <c r="AK996" s="8"/>
      <c r="AL996" s="8"/>
      <c r="AM996" s="8"/>
      <c r="AN996" s="8"/>
      <c r="AO996" s="8"/>
      <c r="AP996" s="8"/>
      <c r="AQ996" s="7"/>
      <c r="AR996" s="7"/>
    </row>
    <row r="997">
      <c r="A997" s="7"/>
      <c r="B997" s="7"/>
      <c r="C997" s="28"/>
      <c r="D997" s="28"/>
      <c r="E997" s="28"/>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c r="AF997" s="7"/>
      <c r="AG997" s="8"/>
      <c r="AH997" s="8"/>
      <c r="AI997" s="8"/>
      <c r="AJ997" s="8"/>
      <c r="AK997" s="8"/>
      <c r="AL997" s="8"/>
      <c r="AM997" s="8"/>
      <c r="AN997" s="8"/>
      <c r="AO997" s="8"/>
      <c r="AP997" s="8"/>
      <c r="AQ997" s="7"/>
      <c r="AR997" s="7"/>
    </row>
    <row r="998">
      <c r="A998" s="7"/>
      <c r="B998" s="7"/>
      <c r="C998" s="28"/>
      <c r="D998" s="28"/>
      <c r="E998" s="28"/>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c r="AF998" s="7"/>
      <c r="AG998" s="8"/>
      <c r="AH998" s="8"/>
      <c r="AI998" s="8"/>
      <c r="AJ998" s="8"/>
      <c r="AK998" s="8"/>
      <c r="AL998" s="8"/>
      <c r="AM998" s="8"/>
      <c r="AN998" s="8"/>
      <c r="AO998" s="8"/>
      <c r="AP998" s="8"/>
      <c r="AQ998" s="7"/>
      <c r="AR998" s="7"/>
    </row>
  </sheetData>
  <conditionalFormatting sqref="I1:I998">
    <cfRule type="colorScale" priority="1">
      <colorScale>
        <cfvo type="min"/>
        <cfvo type="max"/>
        <color rgb="FF57BB8A"/>
        <color rgb="FFFFFFFF"/>
      </colorScale>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3" max="3" width="26.29"/>
    <col customWidth="1" min="4" max="4" width="26.0"/>
    <col customWidth="1" min="5" max="5" width="16.71"/>
    <col customWidth="1" min="6" max="6" width="16.43"/>
  </cols>
  <sheetData>
    <row r="1" ht="57.75" customHeight="1">
      <c r="A1" s="29" t="s">
        <v>0</v>
      </c>
      <c r="B1" s="29" t="s">
        <v>471</v>
      </c>
      <c r="C1" s="29" t="s">
        <v>3</v>
      </c>
      <c r="D1" s="29" t="s">
        <v>472</v>
      </c>
      <c r="E1" s="29" t="s">
        <v>473</v>
      </c>
      <c r="F1" s="29" t="s">
        <v>474</v>
      </c>
      <c r="G1" s="29" t="s">
        <v>475</v>
      </c>
      <c r="H1" s="29" t="s">
        <v>476</v>
      </c>
      <c r="I1" s="29" t="s">
        <v>477</v>
      </c>
      <c r="J1" s="29" t="s">
        <v>478</v>
      </c>
      <c r="K1" s="30" t="s">
        <v>43</v>
      </c>
      <c r="L1" s="31"/>
      <c r="M1" s="31"/>
      <c r="N1" s="31"/>
      <c r="O1" s="31"/>
      <c r="P1" s="31"/>
      <c r="Q1" s="31"/>
      <c r="R1" s="31"/>
      <c r="S1" s="31"/>
      <c r="T1" s="31"/>
      <c r="U1" s="31"/>
      <c r="V1" s="31"/>
      <c r="W1" s="31"/>
      <c r="X1" s="31"/>
      <c r="Y1" s="31"/>
      <c r="Z1" s="31"/>
    </row>
    <row r="2">
      <c r="A2" s="32">
        <v>840.0</v>
      </c>
      <c r="B2" s="32" t="s">
        <v>479</v>
      </c>
      <c r="C2" s="33" t="s">
        <v>47</v>
      </c>
      <c r="D2" s="33" t="s">
        <v>480</v>
      </c>
      <c r="E2" s="33" t="s">
        <v>481</v>
      </c>
      <c r="F2" s="33" t="s">
        <v>482</v>
      </c>
      <c r="G2" s="33" t="s">
        <v>483</v>
      </c>
      <c r="H2" s="33" t="s">
        <v>484</v>
      </c>
      <c r="I2" s="33" t="s">
        <v>485</v>
      </c>
      <c r="J2" s="33" t="s">
        <v>486</v>
      </c>
      <c r="K2" s="33" t="s">
        <v>487</v>
      </c>
      <c r="L2" s="34"/>
      <c r="M2" s="34"/>
      <c r="N2" s="34"/>
      <c r="O2" s="34"/>
      <c r="P2" s="34"/>
      <c r="Q2" s="34"/>
      <c r="R2" s="34"/>
      <c r="S2" s="34"/>
      <c r="T2" s="34"/>
      <c r="U2" s="34"/>
      <c r="V2" s="34"/>
      <c r="W2" s="34"/>
      <c r="X2" s="34"/>
      <c r="Y2" s="34"/>
      <c r="Z2" s="34"/>
    </row>
    <row r="3">
      <c r="A3" s="32">
        <v>1065.0</v>
      </c>
      <c r="B3" s="32" t="s">
        <v>479</v>
      </c>
      <c r="C3" s="33" t="s">
        <v>57</v>
      </c>
      <c r="D3" s="34"/>
      <c r="E3" s="34"/>
      <c r="F3" s="33" t="s">
        <v>488</v>
      </c>
      <c r="G3" s="33" t="s">
        <v>489</v>
      </c>
      <c r="H3" s="33" t="s">
        <v>490</v>
      </c>
      <c r="I3" s="35" t="s">
        <v>491</v>
      </c>
      <c r="J3" s="33" t="s">
        <v>492</v>
      </c>
      <c r="K3" s="33" t="s">
        <v>493</v>
      </c>
      <c r="L3" s="34"/>
      <c r="M3" s="34"/>
      <c r="N3" s="34"/>
      <c r="O3" s="34"/>
      <c r="P3" s="34"/>
      <c r="Q3" s="34"/>
      <c r="R3" s="34"/>
      <c r="S3" s="34"/>
      <c r="T3" s="34"/>
      <c r="U3" s="34"/>
      <c r="V3" s="34"/>
      <c r="W3" s="34"/>
      <c r="X3" s="34"/>
      <c r="Y3" s="34"/>
      <c r="Z3" s="34"/>
    </row>
    <row r="4">
      <c r="A4" s="32">
        <v>767.0</v>
      </c>
      <c r="B4" s="32" t="s">
        <v>494</v>
      </c>
      <c r="C4" s="33" t="s">
        <v>76</v>
      </c>
      <c r="D4" s="33"/>
      <c r="E4" s="35" t="s">
        <v>495</v>
      </c>
      <c r="F4" s="33" t="s">
        <v>496</v>
      </c>
      <c r="G4" s="33" t="s">
        <v>497</v>
      </c>
      <c r="H4" s="33" t="s">
        <v>498</v>
      </c>
      <c r="I4" s="36" t="s">
        <v>499</v>
      </c>
      <c r="J4" s="33" t="s">
        <v>500</v>
      </c>
      <c r="K4" s="34"/>
      <c r="L4" s="34"/>
      <c r="M4" s="34"/>
      <c r="N4" s="34"/>
      <c r="O4" s="34"/>
      <c r="P4" s="34"/>
      <c r="Q4" s="34"/>
      <c r="R4" s="34"/>
      <c r="S4" s="34"/>
      <c r="T4" s="34"/>
      <c r="U4" s="34"/>
      <c r="V4" s="34"/>
      <c r="W4" s="34"/>
      <c r="X4" s="34"/>
      <c r="Y4" s="34"/>
      <c r="Z4" s="34"/>
    </row>
    <row r="5">
      <c r="A5" s="32">
        <v>797.0</v>
      </c>
      <c r="B5" s="32" t="s">
        <v>494</v>
      </c>
      <c r="C5" s="33" t="s">
        <v>501</v>
      </c>
      <c r="D5" s="33" t="s">
        <v>502</v>
      </c>
      <c r="E5" s="33" t="s">
        <v>503</v>
      </c>
      <c r="F5" s="33" t="s">
        <v>504</v>
      </c>
      <c r="G5" s="33" t="s">
        <v>505</v>
      </c>
      <c r="H5" s="33" t="s">
        <v>506</v>
      </c>
      <c r="I5" s="33" t="s">
        <v>507</v>
      </c>
      <c r="J5" s="33" t="s">
        <v>508</v>
      </c>
      <c r="K5" s="33" t="s">
        <v>509</v>
      </c>
      <c r="L5" s="34"/>
      <c r="M5" s="34"/>
      <c r="N5" s="34"/>
      <c r="O5" s="34"/>
      <c r="P5" s="34"/>
      <c r="Q5" s="34"/>
      <c r="R5" s="34"/>
      <c r="S5" s="34"/>
      <c r="T5" s="34"/>
      <c r="U5" s="34"/>
      <c r="V5" s="34"/>
      <c r="W5" s="34"/>
      <c r="X5" s="34"/>
      <c r="Y5" s="34"/>
      <c r="Z5" s="34"/>
    </row>
    <row r="6">
      <c r="A6" s="32">
        <v>1269.0</v>
      </c>
      <c r="B6" s="32" t="s">
        <v>479</v>
      </c>
      <c r="C6" s="33" t="s">
        <v>122</v>
      </c>
      <c r="D6" s="33" t="s">
        <v>510</v>
      </c>
      <c r="E6" s="33" t="s">
        <v>511</v>
      </c>
      <c r="F6" s="34"/>
      <c r="G6" s="33" t="s">
        <v>512</v>
      </c>
      <c r="H6" s="33" t="s">
        <v>513</v>
      </c>
      <c r="I6" s="33" t="s">
        <v>514</v>
      </c>
      <c r="J6" s="33" t="s">
        <v>515</v>
      </c>
      <c r="K6" s="34"/>
      <c r="L6" s="34"/>
      <c r="M6" s="34"/>
      <c r="N6" s="34"/>
      <c r="O6" s="34"/>
      <c r="P6" s="34"/>
      <c r="Q6" s="34"/>
      <c r="R6" s="34"/>
      <c r="S6" s="34"/>
      <c r="T6" s="34"/>
      <c r="U6" s="34"/>
      <c r="V6" s="34"/>
      <c r="W6" s="34"/>
      <c r="X6" s="34"/>
      <c r="Y6" s="34"/>
      <c r="Z6" s="34"/>
    </row>
    <row r="7">
      <c r="A7" s="32">
        <v>1128.0</v>
      </c>
      <c r="B7" s="32" t="s">
        <v>479</v>
      </c>
      <c r="C7" s="33" t="s">
        <v>129</v>
      </c>
      <c r="D7" s="33" t="s">
        <v>516</v>
      </c>
      <c r="E7" s="33" t="s">
        <v>517</v>
      </c>
      <c r="F7" s="33" t="s">
        <v>518</v>
      </c>
      <c r="G7" s="33" t="s">
        <v>519</v>
      </c>
      <c r="H7" s="33" t="s">
        <v>520</v>
      </c>
      <c r="I7" s="33" t="s">
        <v>521</v>
      </c>
      <c r="J7" s="37" t="s">
        <v>522</v>
      </c>
      <c r="K7" s="34"/>
      <c r="L7" s="34"/>
      <c r="M7" s="34"/>
      <c r="N7" s="34"/>
      <c r="O7" s="34"/>
      <c r="P7" s="34"/>
      <c r="Q7" s="34"/>
      <c r="R7" s="34"/>
      <c r="S7" s="34"/>
      <c r="T7" s="34"/>
      <c r="U7" s="34"/>
      <c r="V7" s="34"/>
      <c r="W7" s="34"/>
      <c r="X7" s="34"/>
      <c r="Y7" s="34"/>
      <c r="Z7" s="34"/>
    </row>
    <row r="8">
      <c r="A8" s="32">
        <v>847.0</v>
      </c>
      <c r="B8" s="32" t="s">
        <v>479</v>
      </c>
      <c r="C8" s="33" t="s">
        <v>153</v>
      </c>
      <c r="D8" s="33" t="s">
        <v>523</v>
      </c>
      <c r="E8" s="34"/>
      <c r="F8" s="33" t="s">
        <v>524</v>
      </c>
      <c r="G8" s="33" t="s">
        <v>525</v>
      </c>
      <c r="H8" s="33" t="s">
        <v>526</v>
      </c>
      <c r="I8" s="33" t="s">
        <v>527</v>
      </c>
      <c r="J8" s="33" t="s">
        <v>528</v>
      </c>
      <c r="K8" s="34"/>
      <c r="L8" s="34"/>
      <c r="M8" s="34"/>
      <c r="N8" s="34"/>
      <c r="O8" s="34"/>
      <c r="P8" s="34"/>
      <c r="Q8" s="34"/>
      <c r="R8" s="34"/>
      <c r="S8" s="34"/>
      <c r="T8" s="34"/>
      <c r="U8" s="34"/>
      <c r="V8" s="34"/>
      <c r="W8" s="34"/>
      <c r="X8" s="34"/>
      <c r="Y8" s="34"/>
      <c r="Z8" s="34"/>
    </row>
    <row r="9">
      <c r="A9" s="32">
        <v>286.0</v>
      </c>
      <c r="B9" s="32" t="s">
        <v>529</v>
      </c>
      <c r="C9" s="37" t="s">
        <v>161</v>
      </c>
      <c r="D9" s="33" t="s">
        <v>530</v>
      </c>
      <c r="E9" s="33" t="s">
        <v>531</v>
      </c>
      <c r="F9" s="33" t="s">
        <v>532</v>
      </c>
      <c r="G9" s="33" t="s">
        <v>533</v>
      </c>
      <c r="H9" s="33" t="s">
        <v>533</v>
      </c>
      <c r="I9" s="33" t="s">
        <v>534</v>
      </c>
      <c r="J9" s="33" t="s">
        <v>535</v>
      </c>
      <c r="K9" s="33" t="s">
        <v>487</v>
      </c>
      <c r="L9" s="34"/>
      <c r="M9" s="34"/>
      <c r="N9" s="34"/>
      <c r="O9" s="34"/>
      <c r="P9" s="34"/>
      <c r="Q9" s="34"/>
      <c r="R9" s="34"/>
      <c r="S9" s="34"/>
      <c r="T9" s="34"/>
      <c r="U9" s="34"/>
      <c r="V9" s="34"/>
      <c r="W9" s="34"/>
      <c r="X9" s="34"/>
      <c r="Y9" s="34"/>
      <c r="Z9" s="34"/>
    </row>
    <row r="10">
      <c r="A10" s="32">
        <v>929.0</v>
      </c>
      <c r="B10" s="32" t="s">
        <v>529</v>
      </c>
      <c r="C10" s="33" t="s">
        <v>182</v>
      </c>
      <c r="D10" s="33" t="s">
        <v>536</v>
      </c>
      <c r="E10" s="33" t="s">
        <v>537</v>
      </c>
      <c r="F10" s="33" t="s">
        <v>538</v>
      </c>
      <c r="G10" s="33" t="s">
        <v>539</v>
      </c>
      <c r="H10" s="33" t="s">
        <v>540</v>
      </c>
      <c r="I10" s="33" t="s">
        <v>541</v>
      </c>
      <c r="J10" s="33" t="s">
        <v>542</v>
      </c>
      <c r="K10" s="34"/>
      <c r="L10" s="34"/>
      <c r="M10" s="34"/>
      <c r="N10" s="34"/>
      <c r="O10" s="34"/>
      <c r="P10" s="34"/>
      <c r="Q10" s="34"/>
      <c r="R10" s="34"/>
      <c r="S10" s="34"/>
      <c r="T10" s="34"/>
      <c r="U10" s="34"/>
      <c r="V10" s="34"/>
      <c r="W10" s="34"/>
      <c r="X10" s="34"/>
      <c r="Y10" s="34"/>
      <c r="Z10" s="34"/>
    </row>
    <row r="11">
      <c r="A11" s="32">
        <v>953.0</v>
      </c>
      <c r="B11" s="32" t="s">
        <v>529</v>
      </c>
      <c r="C11" s="33" t="s">
        <v>182</v>
      </c>
      <c r="D11" s="33" t="s">
        <v>543</v>
      </c>
      <c r="E11" s="33" t="s">
        <v>544</v>
      </c>
      <c r="F11" s="33" t="s">
        <v>545</v>
      </c>
      <c r="G11" s="33" t="s">
        <v>546</v>
      </c>
      <c r="H11" s="33" t="s">
        <v>547</v>
      </c>
      <c r="I11" s="38" t="s">
        <v>548</v>
      </c>
      <c r="J11" s="33" t="s">
        <v>549</v>
      </c>
      <c r="K11" s="34"/>
      <c r="L11" s="34"/>
      <c r="M11" s="34"/>
      <c r="N11" s="34"/>
      <c r="O11" s="34"/>
      <c r="P11" s="34"/>
      <c r="Q11" s="34"/>
      <c r="R11" s="34"/>
      <c r="S11" s="34"/>
      <c r="T11" s="34"/>
      <c r="U11" s="34"/>
      <c r="V11" s="34"/>
      <c r="W11" s="34"/>
      <c r="X11" s="34"/>
      <c r="Y11" s="34"/>
      <c r="Z11" s="34"/>
    </row>
    <row r="12">
      <c r="A12" s="39">
        <v>967.0</v>
      </c>
      <c r="B12" s="32" t="s">
        <v>479</v>
      </c>
      <c r="C12" s="33" t="s">
        <v>193</v>
      </c>
      <c r="D12" s="33" t="s">
        <v>550</v>
      </c>
      <c r="E12" s="33" t="s">
        <v>551</v>
      </c>
      <c r="F12" s="33" t="s">
        <v>552</v>
      </c>
      <c r="G12" s="33" t="s">
        <v>553</v>
      </c>
      <c r="H12" s="33" t="s">
        <v>554</v>
      </c>
      <c r="I12" s="33" t="s">
        <v>555</v>
      </c>
      <c r="J12" s="33" t="s">
        <v>556</v>
      </c>
      <c r="K12" s="34"/>
      <c r="L12" s="34"/>
      <c r="M12" s="34"/>
      <c r="N12" s="34"/>
      <c r="O12" s="34"/>
      <c r="P12" s="34"/>
      <c r="Q12" s="34"/>
      <c r="R12" s="34"/>
      <c r="S12" s="34"/>
      <c r="T12" s="34"/>
      <c r="U12" s="34"/>
      <c r="V12" s="34"/>
      <c r="W12" s="34"/>
      <c r="X12" s="34"/>
      <c r="Y12" s="34"/>
      <c r="Z12" s="34"/>
    </row>
    <row r="13">
      <c r="A13" s="39">
        <v>839.0</v>
      </c>
      <c r="B13" s="32" t="s">
        <v>529</v>
      </c>
      <c r="C13" s="37" t="s">
        <v>214</v>
      </c>
      <c r="D13" s="38" t="s">
        <v>557</v>
      </c>
      <c r="E13" s="40" t="s">
        <v>558</v>
      </c>
      <c r="F13" s="33" t="s">
        <v>559</v>
      </c>
      <c r="G13" s="33" t="s">
        <v>560</v>
      </c>
      <c r="H13" s="41" t="s">
        <v>557</v>
      </c>
      <c r="I13" s="33" t="s">
        <v>561</v>
      </c>
      <c r="J13" s="33" t="s">
        <v>562</v>
      </c>
      <c r="K13" s="34"/>
      <c r="L13" s="34"/>
      <c r="M13" s="34"/>
      <c r="N13" s="34"/>
      <c r="O13" s="34"/>
      <c r="P13" s="34"/>
      <c r="Q13" s="34"/>
      <c r="R13" s="34"/>
      <c r="S13" s="34"/>
      <c r="T13" s="34"/>
      <c r="U13" s="34"/>
      <c r="V13" s="34"/>
      <c r="W13" s="34"/>
      <c r="X13" s="34"/>
      <c r="Y13" s="34"/>
      <c r="Z13" s="34"/>
    </row>
    <row r="14">
      <c r="A14" s="32">
        <v>1506.0</v>
      </c>
      <c r="B14" s="32" t="s">
        <v>479</v>
      </c>
      <c r="C14" s="41" t="s">
        <v>223</v>
      </c>
      <c r="D14" s="34"/>
      <c r="E14" s="34"/>
      <c r="F14" s="34"/>
      <c r="G14" s="34"/>
      <c r="H14" s="34"/>
      <c r="I14" s="34"/>
      <c r="J14" s="34"/>
      <c r="K14" s="34"/>
      <c r="L14" s="34"/>
      <c r="M14" s="34"/>
      <c r="N14" s="34"/>
      <c r="O14" s="34"/>
      <c r="P14" s="34"/>
      <c r="Q14" s="34"/>
      <c r="R14" s="34"/>
      <c r="S14" s="34"/>
      <c r="T14" s="34"/>
      <c r="U14" s="34"/>
      <c r="V14" s="34"/>
      <c r="W14" s="34"/>
      <c r="X14" s="34"/>
      <c r="Y14" s="34"/>
      <c r="Z14" s="34"/>
    </row>
    <row r="15">
      <c r="A15" s="32">
        <v>627.0</v>
      </c>
      <c r="B15" s="32" t="s">
        <v>479</v>
      </c>
      <c r="C15" s="41" t="s">
        <v>230</v>
      </c>
      <c r="D15" s="33" t="s">
        <v>563</v>
      </c>
      <c r="E15" s="34"/>
      <c r="F15" s="33" t="s">
        <v>564</v>
      </c>
      <c r="G15" s="33" t="s">
        <v>565</v>
      </c>
      <c r="H15" s="33" t="s">
        <v>566</v>
      </c>
      <c r="I15" s="33" t="s">
        <v>567</v>
      </c>
      <c r="J15" s="33" t="s">
        <v>568</v>
      </c>
      <c r="K15" s="34"/>
      <c r="L15" s="34"/>
      <c r="M15" s="34"/>
      <c r="N15" s="34"/>
      <c r="O15" s="34"/>
      <c r="P15" s="34"/>
      <c r="Q15" s="34"/>
      <c r="R15" s="34"/>
      <c r="S15" s="34"/>
      <c r="T15" s="34"/>
      <c r="U15" s="34"/>
      <c r="V15" s="34"/>
      <c r="W15" s="34"/>
      <c r="X15" s="34"/>
      <c r="Y15" s="34"/>
      <c r="Z15" s="34"/>
    </row>
    <row r="16">
      <c r="A16" s="32">
        <v>1554.0</v>
      </c>
      <c r="B16" s="32" t="s">
        <v>479</v>
      </c>
      <c r="C16" s="33" t="s">
        <v>230</v>
      </c>
      <c r="D16" s="33" t="s">
        <v>569</v>
      </c>
      <c r="E16" s="33" t="s">
        <v>570</v>
      </c>
      <c r="F16" s="33" t="s">
        <v>571</v>
      </c>
      <c r="G16" s="33" t="s">
        <v>572</v>
      </c>
      <c r="H16" s="33" t="s">
        <v>573</v>
      </c>
      <c r="I16" s="33" t="s">
        <v>574</v>
      </c>
      <c r="J16" s="33" t="s">
        <v>575</v>
      </c>
      <c r="K16" s="34"/>
      <c r="L16" s="34"/>
      <c r="M16" s="34"/>
      <c r="N16" s="34"/>
      <c r="O16" s="34"/>
      <c r="P16" s="34"/>
      <c r="Q16" s="34"/>
      <c r="R16" s="34"/>
      <c r="S16" s="34"/>
      <c r="T16" s="34"/>
      <c r="U16" s="34"/>
      <c r="V16" s="34"/>
      <c r="W16" s="34"/>
      <c r="X16" s="34"/>
      <c r="Y16" s="34"/>
      <c r="Z16" s="34"/>
    </row>
    <row r="17">
      <c r="A17" s="32">
        <v>781.0</v>
      </c>
      <c r="B17" s="32" t="s">
        <v>479</v>
      </c>
      <c r="C17" s="33" t="s">
        <v>245</v>
      </c>
      <c r="D17" s="33" t="s">
        <v>576</v>
      </c>
      <c r="E17" s="34"/>
      <c r="F17" s="33" t="s">
        <v>577</v>
      </c>
      <c r="G17" s="33" t="s">
        <v>578</v>
      </c>
      <c r="H17" s="33" t="s">
        <v>579</v>
      </c>
      <c r="I17" s="33" t="s">
        <v>580</v>
      </c>
      <c r="J17" s="33" t="s">
        <v>581</v>
      </c>
      <c r="K17" s="34"/>
      <c r="L17" s="34"/>
      <c r="M17" s="34"/>
      <c r="N17" s="34"/>
      <c r="O17" s="34"/>
      <c r="P17" s="34"/>
      <c r="Q17" s="34"/>
      <c r="R17" s="34"/>
      <c r="S17" s="34"/>
      <c r="T17" s="34"/>
      <c r="U17" s="34"/>
      <c r="V17" s="34"/>
      <c r="W17" s="34"/>
      <c r="X17" s="34"/>
      <c r="Y17" s="34"/>
      <c r="Z17" s="34"/>
    </row>
    <row r="18">
      <c r="A18" s="32">
        <v>1242.0</v>
      </c>
      <c r="B18" s="32" t="s">
        <v>479</v>
      </c>
      <c r="C18" s="41" t="s">
        <v>255</v>
      </c>
      <c r="D18" s="33" t="s">
        <v>582</v>
      </c>
      <c r="E18" s="33" t="s">
        <v>583</v>
      </c>
      <c r="F18" s="33" t="s">
        <v>584</v>
      </c>
      <c r="G18" s="33" t="s">
        <v>585</v>
      </c>
      <c r="H18" s="33" t="s">
        <v>586</v>
      </c>
      <c r="I18" s="33" t="s">
        <v>587</v>
      </c>
      <c r="J18" s="33" t="s">
        <v>588</v>
      </c>
      <c r="K18" s="34"/>
      <c r="L18" s="34"/>
      <c r="M18" s="34"/>
      <c r="N18" s="34"/>
      <c r="O18" s="34"/>
      <c r="P18" s="34"/>
      <c r="Q18" s="34"/>
      <c r="R18" s="34"/>
      <c r="S18" s="34"/>
      <c r="T18" s="34"/>
      <c r="U18" s="34"/>
      <c r="V18" s="34"/>
      <c r="W18" s="34"/>
      <c r="X18" s="34"/>
      <c r="Y18" s="34"/>
      <c r="Z18" s="34"/>
    </row>
    <row r="19" ht="18.0" customHeight="1">
      <c r="A19" s="32">
        <v>517.0</v>
      </c>
      <c r="B19" s="32" t="s">
        <v>479</v>
      </c>
      <c r="C19" s="33" t="s">
        <v>282</v>
      </c>
      <c r="D19" s="34"/>
      <c r="E19" s="33" t="s">
        <v>589</v>
      </c>
      <c r="F19" s="33" t="s">
        <v>590</v>
      </c>
      <c r="G19" s="33" t="s">
        <v>591</v>
      </c>
      <c r="H19" s="33" t="s">
        <v>592</v>
      </c>
      <c r="I19" s="33" t="s">
        <v>593</v>
      </c>
      <c r="J19" s="33" t="s">
        <v>594</v>
      </c>
      <c r="K19" s="34"/>
      <c r="L19" s="34"/>
      <c r="M19" s="34"/>
      <c r="N19" s="34"/>
      <c r="O19" s="34"/>
      <c r="P19" s="34"/>
      <c r="Q19" s="34"/>
      <c r="R19" s="34"/>
      <c r="S19" s="34"/>
      <c r="T19" s="34"/>
      <c r="U19" s="34"/>
      <c r="V19" s="34"/>
      <c r="W19" s="34"/>
      <c r="X19" s="34"/>
      <c r="Y19" s="34"/>
      <c r="Z19" s="34"/>
    </row>
    <row r="20">
      <c r="A20" s="32">
        <v>1225.0</v>
      </c>
      <c r="B20" s="32" t="s">
        <v>479</v>
      </c>
      <c r="C20" s="33" t="s">
        <v>287</v>
      </c>
      <c r="D20" s="34"/>
      <c r="E20" s="34"/>
      <c r="F20" s="34"/>
      <c r="G20" s="34"/>
      <c r="H20" s="34"/>
      <c r="I20" s="34"/>
      <c r="J20" s="34"/>
      <c r="K20" s="34"/>
      <c r="L20" s="34"/>
      <c r="M20" s="34"/>
      <c r="N20" s="34"/>
      <c r="O20" s="34"/>
      <c r="P20" s="34"/>
      <c r="Q20" s="34"/>
      <c r="R20" s="34"/>
      <c r="S20" s="34"/>
      <c r="T20" s="34"/>
      <c r="U20" s="34"/>
      <c r="V20" s="34"/>
      <c r="W20" s="34"/>
      <c r="X20" s="34"/>
      <c r="Y20" s="34"/>
      <c r="Z20" s="34"/>
    </row>
    <row r="21">
      <c r="A21" s="32">
        <v>1563.0</v>
      </c>
      <c r="B21" s="32" t="s">
        <v>479</v>
      </c>
      <c r="C21" s="33" t="s">
        <v>294</v>
      </c>
      <c r="D21" s="34"/>
      <c r="E21" s="33" t="s">
        <v>595</v>
      </c>
      <c r="F21" s="33" t="s">
        <v>596</v>
      </c>
      <c r="G21" s="33" t="s">
        <v>597</v>
      </c>
      <c r="H21" s="33" t="s">
        <v>598</v>
      </c>
      <c r="I21" s="33" t="s">
        <v>599</v>
      </c>
      <c r="J21" s="33" t="s">
        <v>600</v>
      </c>
      <c r="K21" s="34"/>
      <c r="L21" s="34"/>
      <c r="M21" s="34"/>
      <c r="N21" s="34"/>
      <c r="O21" s="34"/>
      <c r="P21" s="34"/>
      <c r="Q21" s="34"/>
      <c r="R21" s="34"/>
      <c r="S21" s="34"/>
      <c r="T21" s="34"/>
      <c r="U21" s="34"/>
      <c r="V21" s="34"/>
      <c r="W21" s="34"/>
      <c r="X21" s="34"/>
      <c r="Y21" s="34"/>
      <c r="Z21" s="34"/>
    </row>
    <row r="22">
      <c r="A22" s="32">
        <v>1387.0</v>
      </c>
      <c r="B22" s="32" t="s">
        <v>479</v>
      </c>
      <c r="C22" s="33" t="s">
        <v>300</v>
      </c>
      <c r="D22" s="34"/>
      <c r="E22" s="33" t="s">
        <v>601</v>
      </c>
      <c r="F22" s="33" t="s">
        <v>602</v>
      </c>
      <c r="G22" s="33" t="s">
        <v>603</v>
      </c>
      <c r="H22" s="33" t="s">
        <v>604</v>
      </c>
      <c r="I22" s="33" t="s">
        <v>605</v>
      </c>
      <c r="J22" s="33" t="s">
        <v>606</v>
      </c>
      <c r="K22" s="34"/>
      <c r="L22" s="34"/>
      <c r="M22" s="34"/>
      <c r="N22" s="34"/>
      <c r="O22" s="34"/>
      <c r="P22" s="34"/>
      <c r="Q22" s="34"/>
      <c r="R22" s="34"/>
      <c r="S22" s="34"/>
      <c r="T22" s="34"/>
      <c r="U22" s="34"/>
      <c r="V22" s="34"/>
      <c r="W22" s="34"/>
      <c r="X22" s="34"/>
      <c r="Y22" s="34"/>
      <c r="Z22" s="34"/>
    </row>
    <row r="23">
      <c r="A23" s="32">
        <v>636.0</v>
      </c>
      <c r="B23" s="32" t="s">
        <v>479</v>
      </c>
      <c r="C23" s="33" t="s">
        <v>307</v>
      </c>
      <c r="D23" s="33" t="s">
        <v>607</v>
      </c>
      <c r="E23" s="33" t="s">
        <v>608</v>
      </c>
      <c r="F23" s="34"/>
      <c r="G23" s="33" t="s">
        <v>609</v>
      </c>
      <c r="H23" s="34"/>
      <c r="I23" s="33" t="s">
        <v>610</v>
      </c>
      <c r="J23" s="33" t="s">
        <v>611</v>
      </c>
      <c r="K23" s="34"/>
      <c r="L23" s="34"/>
      <c r="M23" s="34"/>
      <c r="N23" s="34"/>
      <c r="O23" s="34"/>
      <c r="P23" s="34"/>
      <c r="Q23" s="34"/>
      <c r="R23" s="34"/>
      <c r="S23" s="34"/>
      <c r="T23" s="34"/>
      <c r="U23" s="34"/>
      <c r="V23" s="34"/>
      <c r="W23" s="34"/>
      <c r="X23" s="34"/>
      <c r="Y23" s="34"/>
      <c r="Z23" s="34"/>
    </row>
    <row r="24">
      <c r="A24" s="32">
        <v>761.0</v>
      </c>
      <c r="B24" s="32" t="s">
        <v>479</v>
      </c>
      <c r="C24" s="33" t="s">
        <v>315</v>
      </c>
      <c r="D24" s="33" t="s">
        <v>612</v>
      </c>
      <c r="E24" s="33" t="s">
        <v>613</v>
      </c>
      <c r="F24" s="33" t="s">
        <v>614</v>
      </c>
      <c r="G24" s="33" t="s">
        <v>615</v>
      </c>
      <c r="H24" s="33" t="s">
        <v>616</v>
      </c>
      <c r="I24" s="33" t="s">
        <v>617</v>
      </c>
      <c r="J24" s="33" t="s">
        <v>618</v>
      </c>
      <c r="K24" s="34"/>
      <c r="L24" s="34"/>
      <c r="M24" s="34"/>
      <c r="N24" s="34"/>
      <c r="O24" s="34"/>
      <c r="P24" s="34"/>
      <c r="Q24" s="34"/>
      <c r="R24" s="34"/>
      <c r="S24" s="34"/>
      <c r="T24" s="34"/>
      <c r="U24" s="34"/>
      <c r="V24" s="34"/>
      <c r="W24" s="34"/>
      <c r="X24" s="34"/>
      <c r="Y24" s="34"/>
      <c r="Z24" s="34"/>
    </row>
    <row r="25">
      <c r="A25" s="32">
        <v>1147.0</v>
      </c>
      <c r="B25" s="32" t="s">
        <v>479</v>
      </c>
      <c r="C25" s="37" t="s">
        <v>321</v>
      </c>
      <c r="D25" s="33" t="s">
        <v>619</v>
      </c>
      <c r="E25" s="33" t="s">
        <v>620</v>
      </c>
      <c r="F25" s="33" t="s">
        <v>621</v>
      </c>
      <c r="G25" s="33"/>
      <c r="H25" s="33" t="s">
        <v>622</v>
      </c>
      <c r="I25" s="33" t="s">
        <v>623</v>
      </c>
      <c r="J25" s="33" t="s">
        <v>624</v>
      </c>
      <c r="K25" s="34"/>
      <c r="L25" s="34"/>
      <c r="M25" s="34"/>
      <c r="N25" s="34"/>
      <c r="O25" s="34"/>
      <c r="P25" s="34"/>
      <c r="Q25" s="34"/>
      <c r="R25" s="34"/>
      <c r="S25" s="34"/>
      <c r="T25" s="34"/>
      <c r="U25" s="34"/>
      <c r="V25" s="34"/>
      <c r="W25" s="34"/>
      <c r="X25" s="34"/>
      <c r="Y25" s="34"/>
      <c r="Z25" s="34"/>
    </row>
    <row r="26">
      <c r="A26" s="32">
        <v>818.0</v>
      </c>
      <c r="B26" s="32" t="s">
        <v>479</v>
      </c>
      <c r="C26" s="33" t="s">
        <v>326</v>
      </c>
      <c r="D26" s="34"/>
      <c r="E26" s="33" t="s">
        <v>625</v>
      </c>
      <c r="F26" s="33" t="s">
        <v>626</v>
      </c>
      <c r="G26" s="33" t="s">
        <v>627</v>
      </c>
      <c r="H26" s="33" t="s">
        <v>628</v>
      </c>
      <c r="I26" s="33" t="s">
        <v>629</v>
      </c>
      <c r="J26" s="33" t="s">
        <v>630</v>
      </c>
      <c r="K26" s="34"/>
      <c r="L26" s="34"/>
      <c r="M26" s="34"/>
      <c r="N26" s="34"/>
      <c r="O26" s="34"/>
      <c r="P26" s="34"/>
      <c r="Q26" s="34"/>
      <c r="R26" s="34"/>
      <c r="S26" s="34"/>
      <c r="T26" s="34"/>
      <c r="U26" s="34"/>
      <c r="V26" s="34"/>
      <c r="W26" s="34"/>
      <c r="X26" s="34"/>
      <c r="Y26" s="34"/>
      <c r="Z26" s="34"/>
    </row>
    <row r="27">
      <c r="A27" s="32">
        <v>894.0</v>
      </c>
      <c r="B27" s="32" t="s">
        <v>631</v>
      </c>
      <c r="C27" s="33" t="s">
        <v>340</v>
      </c>
      <c r="D27" s="34"/>
      <c r="E27" s="33" t="s">
        <v>632</v>
      </c>
      <c r="F27" s="33" t="s">
        <v>633</v>
      </c>
      <c r="G27" s="37" t="s">
        <v>634</v>
      </c>
      <c r="H27" s="33" t="s">
        <v>635</v>
      </c>
      <c r="I27" s="33" t="s">
        <v>636</v>
      </c>
      <c r="J27" s="33" t="s">
        <v>637</v>
      </c>
      <c r="K27" s="34"/>
      <c r="L27" s="34"/>
      <c r="M27" s="34"/>
      <c r="N27" s="34"/>
      <c r="O27" s="34"/>
      <c r="P27" s="34"/>
      <c r="Q27" s="34"/>
      <c r="R27" s="34"/>
      <c r="S27" s="34"/>
      <c r="T27" s="34"/>
      <c r="U27" s="34"/>
      <c r="V27" s="34"/>
      <c r="W27" s="34"/>
      <c r="X27" s="34"/>
      <c r="Y27" s="34"/>
      <c r="Z27" s="34"/>
    </row>
    <row r="28">
      <c r="A28" s="32">
        <v>802.0</v>
      </c>
      <c r="B28" s="32" t="s">
        <v>479</v>
      </c>
      <c r="C28" s="41" t="s">
        <v>347</v>
      </c>
      <c r="D28" s="34"/>
      <c r="E28" s="33" t="s">
        <v>638</v>
      </c>
      <c r="F28" s="33" t="s">
        <v>639</v>
      </c>
      <c r="G28" s="33" t="s">
        <v>640</v>
      </c>
      <c r="H28" s="33" t="s">
        <v>641</v>
      </c>
      <c r="I28" s="33" t="s">
        <v>642</v>
      </c>
      <c r="J28" s="33" t="s">
        <v>643</v>
      </c>
      <c r="K28" s="34"/>
      <c r="L28" s="34"/>
      <c r="M28" s="34"/>
      <c r="N28" s="34"/>
      <c r="O28" s="34"/>
      <c r="P28" s="34"/>
      <c r="Q28" s="34"/>
      <c r="R28" s="34"/>
      <c r="S28" s="34"/>
      <c r="T28" s="34"/>
      <c r="U28" s="34"/>
      <c r="V28" s="34"/>
      <c r="W28" s="34"/>
      <c r="X28" s="34"/>
      <c r="Y28" s="34"/>
      <c r="Z28" s="34"/>
    </row>
    <row r="29">
      <c r="A29" s="32">
        <v>102.0</v>
      </c>
      <c r="B29" s="32" t="s">
        <v>479</v>
      </c>
      <c r="C29" s="33" t="s">
        <v>354</v>
      </c>
      <c r="D29" s="33" t="s">
        <v>644</v>
      </c>
      <c r="E29" s="33" t="s">
        <v>645</v>
      </c>
      <c r="F29" s="33" t="s">
        <v>646</v>
      </c>
      <c r="G29" s="33" t="s">
        <v>647</v>
      </c>
      <c r="H29" s="33" t="s">
        <v>648</v>
      </c>
      <c r="I29" s="33" t="s">
        <v>649</v>
      </c>
      <c r="J29" s="33" t="s">
        <v>650</v>
      </c>
      <c r="K29" s="34"/>
      <c r="L29" s="34"/>
      <c r="M29" s="34"/>
      <c r="N29" s="34"/>
      <c r="O29" s="34"/>
      <c r="P29" s="34"/>
      <c r="Q29" s="34"/>
      <c r="R29" s="34"/>
      <c r="S29" s="34"/>
      <c r="T29" s="34"/>
      <c r="U29" s="34"/>
      <c r="V29" s="34"/>
      <c r="W29" s="34"/>
      <c r="X29" s="34"/>
      <c r="Y29" s="34"/>
      <c r="Z29" s="34"/>
    </row>
    <row r="30">
      <c r="A30" s="32">
        <v>1173.0</v>
      </c>
      <c r="B30" s="32" t="s">
        <v>631</v>
      </c>
      <c r="C30" s="33" t="s">
        <v>360</v>
      </c>
      <c r="D30" s="33" t="s">
        <v>651</v>
      </c>
      <c r="E30" s="33" t="s">
        <v>652</v>
      </c>
      <c r="F30" s="33" t="s">
        <v>653</v>
      </c>
      <c r="G30" s="33" t="s">
        <v>654</v>
      </c>
      <c r="H30" s="33" t="s">
        <v>655</v>
      </c>
      <c r="I30" s="33" t="s">
        <v>599</v>
      </c>
      <c r="J30" s="33" t="s">
        <v>656</v>
      </c>
      <c r="K30" s="34"/>
      <c r="L30" s="34"/>
      <c r="M30" s="34"/>
      <c r="N30" s="34"/>
      <c r="O30" s="34"/>
      <c r="P30" s="34"/>
      <c r="Q30" s="34"/>
      <c r="R30" s="34"/>
      <c r="S30" s="34"/>
      <c r="T30" s="34"/>
      <c r="U30" s="34"/>
      <c r="V30" s="34"/>
      <c r="W30" s="34"/>
      <c r="X30" s="34"/>
      <c r="Y30" s="34"/>
      <c r="Z30" s="34"/>
    </row>
    <row r="31">
      <c r="A31" s="33">
        <v>859.0</v>
      </c>
      <c r="B31" s="33" t="s">
        <v>494</v>
      </c>
      <c r="C31" s="33" t="s">
        <v>365</v>
      </c>
      <c r="D31" s="33" t="s">
        <v>657</v>
      </c>
      <c r="E31" s="33" t="s">
        <v>658</v>
      </c>
      <c r="F31" s="33" t="s">
        <v>659</v>
      </c>
      <c r="G31" s="33" t="s">
        <v>660</v>
      </c>
      <c r="H31" s="33" t="s">
        <v>661</v>
      </c>
      <c r="I31" s="34"/>
      <c r="J31" s="34"/>
      <c r="K31" s="34"/>
      <c r="L31" s="34"/>
      <c r="M31" s="34"/>
      <c r="N31" s="34"/>
      <c r="O31" s="34"/>
      <c r="P31" s="34"/>
      <c r="Q31" s="34"/>
      <c r="R31" s="34"/>
      <c r="S31" s="34"/>
      <c r="T31" s="34"/>
      <c r="U31" s="34"/>
      <c r="V31" s="34"/>
      <c r="W31" s="34"/>
      <c r="X31" s="34"/>
      <c r="Y31" s="34"/>
      <c r="Z31" s="34"/>
    </row>
    <row r="32">
      <c r="A32" s="33">
        <v>952.0</v>
      </c>
      <c r="B32" s="33" t="s">
        <v>494</v>
      </c>
      <c r="C32" s="38" t="s">
        <v>375</v>
      </c>
      <c r="D32" s="34"/>
      <c r="E32" s="34"/>
      <c r="F32" s="34"/>
      <c r="G32" s="34"/>
      <c r="H32" s="34"/>
      <c r="I32" s="34"/>
      <c r="J32" s="34"/>
      <c r="K32" s="34"/>
      <c r="L32" s="34"/>
      <c r="M32" s="34"/>
      <c r="N32" s="34"/>
      <c r="O32" s="34"/>
      <c r="P32" s="34"/>
      <c r="Q32" s="34"/>
      <c r="R32" s="34"/>
      <c r="S32" s="34"/>
      <c r="T32" s="34"/>
      <c r="U32" s="34"/>
      <c r="V32" s="34"/>
      <c r="W32" s="34"/>
      <c r="X32" s="34"/>
      <c r="Y32" s="34"/>
      <c r="Z32" s="34"/>
    </row>
    <row r="33">
      <c r="A33" s="33">
        <v>897.0</v>
      </c>
      <c r="B33" s="33" t="s">
        <v>494</v>
      </c>
      <c r="C33" s="42" t="s">
        <v>381</v>
      </c>
      <c r="D33" s="34"/>
      <c r="E33" s="34"/>
      <c r="F33" s="34"/>
      <c r="G33" s="34"/>
      <c r="H33" s="34"/>
      <c r="I33" s="34"/>
      <c r="J33" s="34"/>
      <c r="K33" s="34"/>
      <c r="L33" s="34"/>
      <c r="M33" s="34"/>
      <c r="N33" s="34"/>
      <c r="O33" s="34"/>
      <c r="P33" s="34"/>
      <c r="Q33" s="34"/>
      <c r="R33" s="34"/>
      <c r="S33" s="34"/>
      <c r="T33" s="34"/>
      <c r="U33" s="34"/>
      <c r="V33" s="34"/>
      <c r="W33" s="34"/>
      <c r="X33" s="34"/>
      <c r="Y33" s="34"/>
      <c r="Z33" s="34"/>
    </row>
    <row r="34">
      <c r="A34" s="33">
        <v>1374.0</v>
      </c>
      <c r="B34" s="33" t="s">
        <v>662</v>
      </c>
      <c r="C34" s="33" t="s">
        <v>387</v>
      </c>
      <c r="D34" s="33" t="s">
        <v>663</v>
      </c>
      <c r="E34" s="33" t="s">
        <v>664</v>
      </c>
      <c r="F34" s="33" t="s">
        <v>665</v>
      </c>
      <c r="G34" s="33" t="s">
        <v>666</v>
      </c>
      <c r="H34" s="33" t="s">
        <v>667</v>
      </c>
      <c r="I34" s="33" t="s">
        <v>668</v>
      </c>
      <c r="J34" s="33" t="s">
        <v>669</v>
      </c>
      <c r="K34" s="34"/>
      <c r="L34" s="34"/>
      <c r="M34" s="34"/>
      <c r="N34" s="34"/>
      <c r="O34" s="34"/>
      <c r="P34" s="34"/>
      <c r="Q34" s="34"/>
      <c r="R34" s="34"/>
      <c r="S34" s="34"/>
      <c r="T34" s="34"/>
      <c r="U34" s="34"/>
      <c r="V34" s="34"/>
      <c r="W34" s="34"/>
      <c r="X34" s="34"/>
      <c r="Y34" s="34"/>
      <c r="Z34" s="34"/>
    </row>
    <row r="35">
      <c r="A35" s="33">
        <v>791.0</v>
      </c>
      <c r="B35" s="33" t="s">
        <v>662</v>
      </c>
      <c r="C35" s="33" t="s">
        <v>391</v>
      </c>
      <c r="D35" s="33" t="s">
        <v>670</v>
      </c>
      <c r="E35" s="33" t="s">
        <v>671</v>
      </c>
      <c r="F35" s="33" t="s">
        <v>671</v>
      </c>
      <c r="G35" s="33" t="s">
        <v>672</v>
      </c>
      <c r="H35" s="33" t="s">
        <v>671</v>
      </c>
      <c r="I35" s="33" t="s">
        <v>673</v>
      </c>
      <c r="J35" s="33" t="s">
        <v>674</v>
      </c>
      <c r="K35" s="34"/>
      <c r="L35" s="34"/>
      <c r="M35" s="34"/>
      <c r="N35" s="34"/>
      <c r="O35" s="34"/>
      <c r="P35" s="34"/>
      <c r="Q35" s="34"/>
      <c r="R35" s="34"/>
      <c r="S35" s="34"/>
      <c r="T35" s="34"/>
      <c r="U35" s="34"/>
      <c r="V35" s="34"/>
      <c r="W35" s="34"/>
      <c r="X35" s="34"/>
      <c r="Y35" s="34"/>
      <c r="Z35" s="34"/>
    </row>
    <row r="36">
      <c r="A36" s="33">
        <v>860.0</v>
      </c>
      <c r="B36" s="33" t="s">
        <v>662</v>
      </c>
      <c r="C36" s="33" t="s">
        <v>394</v>
      </c>
      <c r="D36" s="37" t="s">
        <v>675</v>
      </c>
      <c r="E36" s="37" t="s">
        <v>676</v>
      </c>
      <c r="F36" s="37" t="s">
        <v>677</v>
      </c>
      <c r="G36" s="34"/>
      <c r="H36" s="33" t="s">
        <v>678</v>
      </c>
      <c r="I36" s="33" t="s">
        <v>679</v>
      </c>
      <c r="J36" s="33" t="s">
        <v>680</v>
      </c>
      <c r="K36" s="34"/>
      <c r="L36" s="34"/>
      <c r="M36" s="34"/>
      <c r="N36" s="34"/>
      <c r="O36" s="34"/>
      <c r="P36" s="34"/>
      <c r="Q36" s="34"/>
      <c r="R36" s="34"/>
      <c r="S36" s="34"/>
      <c r="T36" s="34"/>
      <c r="U36" s="34"/>
      <c r="V36" s="34"/>
      <c r="W36" s="34"/>
      <c r="X36" s="34"/>
      <c r="Y36" s="34"/>
      <c r="Z36" s="34"/>
    </row>
    <row r="37">
      <c r="A37" s="33">
        <v>1452.0</v>
      </c>
      <c r="B37" s="33" t="s">
        <v>662</v>
      </c>
      <c r="C37" s="33" t="s">
        <v>417</v>
      </c>
      <c r="D37" s="37" t="s">
        <v>681</v>
      </c>
      <c r="E37" s="34"/>
      <c r="F37" s="34"/>
      <c r="G37" s="34"/>
      <c r="H37" s="34"/>
      <c r="I37" s="33" t="s">
        <v>682</v>
      </c>
      <c r="J37" s="33" t="s">
        <v>683</v>
      </c>
      <c r="K37" s="34"/>
      <c r="L37" s="34"/>
      <c r="M37" s="34"/>
      <c r="N37" s="34"/>
      <c r="O37" s="34"/>
      <c r="P37" s="34"/>
      <c r="Q37" s="34"/>
      <c r="R37" s="34"/>
      <c r="S37" s="34"/>
      <c r="T37" s="34"/>
      <c r="U37" s="34"/>
      <c r="V37" s="34"/>
      <c r="W37" s="34"/>
      <c r="X37" s="34"/>
      <c r="Y37" s="34"/>
      <c r="Z37" s="34"/>
    </row>
    <row r="38">
      <c r="A38" s="33">
        <v>486.0</v>
      </c>
      <c r="B38" s="33" t="s">
        <v>662</v>
      </c>
      <c r="C38" s="43" t="s">
        <v>420</v>
      </c>
      <c r="D38" s="33" t="s">
        <v>684</v>
      </c>
      <c r="E38" s="33" t="s">
        <v>685</v>
      </c>
      <c r="F38" s="34"/>
      <c r="G38" s="33" t="s">
        <v>686</v>
      </c>
      <c r="H38" s="33" t="s">
        <v>687</v>
      </c>
      <c r="I38" s="33" t="s">
        <v>688</v>
      </c>
      <c r="J38" s="33" t="s">
        <v>689</v>
      </c>
      <c r="K38" s="34"/>
      <c r="L38" s="34"/>
      <c r="M38" s="34"/>
      <c r="N38" s="34"/>
      <c r="O38" s="34"/>
      <c r="P38" s="34"/>
      <c r="Q38" s="34"/>
      <c r="R38" s="34"/>
      <c r="S38" s="34"/>
      <c r="T38" s="34"/>
      <c r="U38" s="34"/>
      <c r="V38" s="34"/>
      <c r="W38" s="34"/>
      <c r="X38" s="34"/>
      <c r="Y38" s="34"/>
      <c r="Z38" s="34"/>
    </row>
    <row r="39">
      <c r="A39" s="33">
        <v>1266.0</v>
      </c>
      <c r="B39" s="33" t="s">
        <v>662</v>
      </c>
      <c r="C39" s="33" t="s">
        <v>424</v>
      </c>
      <c r="D39" s="34"/>
      <c r="E39" s="34"/>
      <c r="F39" s="34"/>
      <c r="G39" s="33" t="s">
        <v>690</v>
      </c>
      <c r="H39" s="34"/>
      <c r="I39" s="33" t="s">
        <v>691</v>
      </c>
      <c r="J39" s="33" t="s">
        <v>692</v>
      </c>
      <c r="K39" s="34"/>
      <c r="L39" s="34"/>
      <c r="M39" s="34"/>
      <c r="N39" s="34"/>
      <c r="O39" s="34"/>
      <c r="P39" s="34"/>
      <c r="Q39" s="34"/>
      <c r="R39" s="34"/>
      <c r="S39" s="34"/>
      <c r="T39" s="34"/>
      <c r="U39" s="34"/>
      <c r="V39" s="34"/>
      <c r="W39" s="34"/>
      <c r="X39" s="34"/>
      <c r="Y39" s="34"/>
      <c r="Z39" s="34"/>
    </row>
    <row r="40">
      <c r="A40" s="44">
        <v>801.0</v>
      </c>
      <c r="B40" s="45" t="s">
        <v>494</v>
      </c>
      <c r="C40" s="45" t="s">
        <v>693</v>
      </c>
      <c r="D40" s="33" t="s">
        <v>694</v>
      </c>
      <c r="E40" s="33" t="s">
        <v>695</v>
      </c>
      <c r="F40" s="37" t="s">
        <v>696</v>
      </c>
      <c r="G40" s="37" t="s">
        <v>697</v>
      </c>
      <c r="H40" s="37" t="s">
        <v>698</v>
      </c>
      <c r="I40" s="33" t="s">
        <v>699</v>
      </c>
      <c r="J40" s="33" t="s">
        <v>700</v>
      </c>
      <c r="K40" s="34"/>
      <c r="L40" s="34"/>
      <c r="M40" s="34"/>
      <c r="N40" s="34"/>
      <c r="O40" s="34"/>
      <c r="P40" s="34"/>
      <c r="Q40" s="34"/>
      <c r="R40" s="34"/>
      <c r="S40" s="34"/>
      <c r="T40" s="34"/>
      <c r="U40" s="34"/>
      <c r="V40" s="34"/>
      <c r="W40" s="34"/>
      <c r="X40" s="34"/>
      <c r="Y40" s="34"/>
      <c r="Z40" s="34"/>
    </row>
    <row r="41">
      <c r="A41" s="33">
        <v>831.0</v>
      </c>
      <c r="B41" s="33" t="s">
        <v>662</v>
      </c>
      <c r="C41" s="33" t="s">
        <v>433</v>
      </c>
      <c r="D41" s="33" t="s">
        <v>701</v>
      </c>
      <c r="E41" s="37" t="s">
        <v>702</v>
      </c>
      <c r="F41" s="34"/>
      <c r="G41" s="37" t="s">
        <v>703</v>
      </c>
      <c r="H41" s="34"/>
      <c r="I41" s="33" t="s">
        <v>704</v>
      </c>
      <c r="J41" s="33" t="s">
        <v>705</v>
      </c>
      <c r="K41" s="34"/>
      <c r="L41" s="34"/>
      <c r="M41" s="34"/>
      <c r="N41" s="34"/>
      <c r="O41" s="34"/>
      <c r="P41" s="34"/>
      <c r="Q41" s="34"/>
      <c r="R41" s="34"/>
      <c r="S41" s="34"/>
      <c r="T41" s="34"/>
      <c r="U41" s="34"/>
      <c r="V41" s="34"/>
      <c r="W41" s="34"/>
      <c r="X41" s="34"/>
      <c r="Y41" s="34"/>
      <c r="Z41" s="34"/>
    </row>
    <row r="42">
      <c r="A42" s="46" t="s">
        <v>438</v>
      </c>
      <c r="B42" s="33" t="s">
        <v>494</v>
      </c>
      <c r="C42" s="33" t="s">
        <v>706</v>
      </c>
      <c r="D42" s="34"/>
      <c r="E42" s="34"/>
      <c r="F42" s="34"/>
      <c r="G42" s="34"/>
      <c r="H42" s="34"/>
      <c r="I42" s="34"/>
      <c r="J42" s="34"/>
      <c r="K42" s="34"/>
      <c r="L42" s="34"/>
      <c r="M42" s="34"/>
      <c r="N42" s="34"/>
      <c r="O42" s="34"/>
      <c r="P42" s="34"/>
      <c r="Q42" s="34"/>
      <c r="R42" s="34"/>
      <c r="S42" s="34"/>
      <c r="T42" s="34"/>
      <c r="U42" s="34"/>
      <c r="V42" s="34"/>
      <c r="W42" s="34"/>
      <c r="X42" s="34"/>
      <c r="Y42" s="34"/>
      <c r="Z42" s="34"/>
    </row>
    <row r="43">
      <c r="A43" s="33">
        <v>1154.0</v>
      </c>
      <c r="B43" s="33" t="s">
        <v>494</v>
      </c>
      <c r="C43" s="33" t="s">
        <v>446</v>
      </c>
      <c r="D43" s="34"/>
      <c r="E43" s="34"/>
      <c r="F43" s="34"/>
      <c r="G43" s="34"/>
      <c r="H43" s="34"/>
      <c r="I43" s="34"/>
      <c r="J43" s="34"/>
      <c r="K43" s="34"/>
      <c r="L43" s="34"/>
      <c r="M43" s="34"/>
      <c r="N43" s="34"/>
      <c r="O43" s="34"/>
      <c r="P43" s="34"/>
      <c r="Q43" s="34"/>
      <c r="R43" s="34"/>
      <c r="S43" s="34"/>
      <c r="T43" s="34"/>
      <c r="U43" s="34"/>
      <c r="V43" s="34"/>
      <c r="W43" s="34"/>
      <c r="X43" s="34"/>
      <c r="Y43" s="34"/>
      <c r="Z43" s="34"/>
    </row>
    <row r="44">
      <c r="A44" s="33">
        <v>1347.0</v>
      </c>
      <c r="B44" s="33" t="s">
        <v>662</v>
      </c>
      <c r="C44" s="33" t="s">
        <v>449</v>
      </c>
      <c r="D44" s="33" t="s">
        <v>707</v>
      </c>
      <c r="E44" s="34"/>
      <c r="F44" s="34"/>
      <c r="G44" s="47" t="s">
        <v>708</v>
      </c>
      <c r="H44" s="34"/>
      <c r="I44" s="33" t="s">
        <v>709</v>
      </c>
      <c r="J44" s="33" t="s">
        <v>710</v>
      </c>
      <c r="K44" s="34"/>
      <c r="L44" s="34"/>
      <c r="M44" s="34"/>
      <c r="N44" s="34"/>
      <c r="O44" s="34"/>
      <c r="P44" s="34"/>
      <c r="Q44" s="34"/>
      <c r="R44" s="34"/>
      <c r="S44" s="34"/>
      <c r="T44" s="34"/>
      <c r="U44" s="34"/>
      <c r="V44" s="34"/>
      <c r="W44" s="34"/>
      <c r="X44" s="34"/>
      <c r="Y44" s="34"/>
      <c r="Z44" s="34"/>
    </row>
    <row r="45">
      <c r="A45" s="33">
        <v>1061.0</v>
      </c>
      <c r="B45" s="33" t="s">
        <v>662</v>
      </c>
      <c r="C45" s="33" t="s">
        <v>394</v>
      </c>
      <c r="D45" s="34"/>
      <c r="E45" s="47" t="s">
        <v>711</v>
      </c>
      <c r="F45" s="47" t="s">
        <v>712</v>
      </c>
      <c r="G45" s="34"/>
      <c r="H45" s="47" t="s">
        <v>713</v>
      </c>
      <c r="I45" s="33" t="s">
        <v>714</v>
      </c>
      <c r="J45" s="33" t="s">
        <v>715</v>
      </c>
      <c r="K45" s="34"/>
      <c r="L45" s="34"/>
      <c r="M45" s="34"/>
      <c r="N45" s="34"/>
      <c r="O45" s="34"/>
      <c r="P45" s="34"/>
      <c r="Q45" s="34"/>
      <c r="R45" s="34"/>
      <c r="S45" s="34"/>
      <c r="T45" s="34"/>
      <c r="U45" s="34"/>
      <c r="V45" s="34"/>
      <c r="W45" s="34"/>
      <c r="X45" s="34"/>
      <c r="Y45" s="34"/>
      <c r="Z45" s="34"/>
    </row>
    <row r="46">
      <c r="A46" s="48">
        <v>565.0</v>
      </c>
      <c r="B46" s="48" t="s">
        <v>662</v>
      </c>
      <c r="C46" s="49" t="s">
        <v>466</v>
      </c>
      <c r="D46" s="48" t="s">
        <v>716</v>
      </c>
      <c r="E46" s="50"/>
      <c r="F46" s="50"/>
      <c r="G46" s="50"/>
      <c r="H46" s="50"/>
      <c r="I46" s="48" t="s">
        <v>717</v>
      </c>
      <c r="J46" s="48" t="s">
        <v>718</v>
      </c>
      <c r="K46" s="50"/>
      <c r="L46" s="50"/>
      <c r="M46" s="50"/>
      <c r="N46" s="50"/>
      <c r="O46" s="50"/>
      <c r="P46" s="50"/>
      <c r="Q46" s="50"/>
      <c r="R46" s="50"/>
      <c r="S46" s="50"/>
      <c r="T46" s="50"/>
      <c r="U46" s="50"/>
      <c r="V46" s="50"/>
      <c r="W46" s="50"/>
      <c r="X46" s="50"/>
      <c r="Y46" s="50"/>
      <c r="Z46" s="50"/>
    </row>
    <row r="47">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row r="968">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row>
    <row r="970">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row>
    <row r="972">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row>
    <row r="974">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row>
    <row r="976">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row>
    <row r="978">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row>
    <row r="979">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row>
    <row r="980">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row>
    <row r="981">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row>
    <row r="982">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row>
    <row r="983">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row>
    <row r="984">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row>
    <row r="985">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row>
    <row r="986">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row>
    <row r="987">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row>
    <row r="988">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row>
    <row r="989">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row>
    <row r="990">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row>
    <row r="991">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row>
    <row r="992">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row>
    <row r="993">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row>
    <row r="994">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row>
    <row r="995">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row>
    <row r="996">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row>
    <row r="997">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row>
    <row r="998">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1" max="11" width="35.43"/>
  </cols>
  <sheetData>
    <row r="1">
      <c r="A1" s="51" t="s">
        <v>0</v>
      </c>
      <c r="B1" s="52" t="s">
        <v>719</v>
      </c>
      <c r="C1" s="52" t="s">
        <v>720</v>
      </c>
      <c r="D1" s="52" t="s">
        <v>721</v>
      </c>
      <c r="E1" s="52" t="s">
        <v>722</v>
      </c>
      <c r="F1" s="52" t="s">
        <v>723</v>
      </c>
      <c r="G1" s="52" t="s">
        <v>724</v>
      </c>
      <c r="H1" s="52" t="s">
        <v>725</v>
      </c>
      <c r="I1" s="52" t="s">
        <v>726</v>
      </c>
      <c r="J1" s="52" t="s">
        <v>727</v>
      </c>
      <c r="K1" s="52" t="s">
        <v>728</v>
      </c>
      <c r="L1" s="53"/>
      <c r="M1" s="53"/>
      <c r="N1" s="53"/>
      <c r="O1" s="53"/>
      <c r="P1" s="53"/>
      <c r="Q1" s="53"/>
      <c r="R1" s="53"/>
      <c r="S1" s="53"/>
      <c r="T1" s="53"/>
      <c r="U1" s="53"/>
      <c r="V1" s="53"/>
      <c r="W1" s="53"/>
      <c r="X1" s="53"/>
      <c r="Y1" s="53"/>
      <c r="Z1" s="53"/>
    </row>
    <row r="2">
      <c r="A2" s="33">
        <v>840.0</v>
      </c>
      <c r="B2" s="33" t="s">
        <v>729</v>
      </c>
      <c r="C2" s="33" t="s">
        <v>730</v>
      </c>
      <c r="D2" s="33" t="s">
        <v>730</v>
      </c>
      <c r="E2" s="33" t="s">
        <v>731</v>
      </c>
      <c r="F2" s="33" t="s">
        <v>730</v>
      </c>
      <c r="G2" s="33" t="s">
        <v>732</v>
      </c>
      <c r="H2" s="33" t="s">
        <v>733</v>
      </c>
      <c r="I2" s="33" t="s">
        <v>734</v>
      </c>
      <c r="J2" s="33" t="s">
        <v>735</v>
      </c>
      <c r="K2" s="33" t="s">
        <v>736</v>
      </c>
      <c r="L2" s="34"/>
      <c r="M2" s="34"/>
      <c r="N2" s="34"/>
      <c r="O2" s="34"/>
      <c r="P2" s="34"/>
      <c r="Q2" s="34"/>
      <c r="R2" s="34"/>
      <c r="S2" s="34"/>
      <c r="T2" s="34"/>
      <c r="U2" s="34"/>
      <c r="V2" s="34"/>
      <c r="W2" s="34"/>
      <c r="X2" s="34"/>
      <c r="Y2" s="34"/>
      <c r="Z2" s="34"/>
    </row>
    <row r="3">
      <c r="A3" s="33">
        <v>1065.0</v>
      </c>
      <c r="B3" s="33" t="s">
        <v>737</v>
      </c>
      <c r="C3" s="33" t="s">
        <v>730</v>
      </c>
      <c r="D3" s="33" t="s">
        <v>730</v>
      </c>
      <c r="E3" s="33" t="s">
        <v>738</v>
      </c>
      <c r="F3" s="33" t="s">
        <v>730</v>
      </c>
      <c r="G3" s="33" t="s">
        <v>739</v>
      </c>
      <c r="H3" s="33" t="s">
        <v>740</v>
      </c>
      <c r="I3" s="33" t="s">
        <v>741</v>
      </c>
      <c r="J3" s="33" t="s">
        <v>742</v>
      </c>
      <c r="K3" s="33" t="s">
        <v>743</v>
      </c>
      <c r="L3" s="34"/>
      <c r="M3" s="34"/>
      <c r="N3" s="34"/>
      <c r="O3" s="34"/>
      <c r="P3" s="34"/>
      <c r="Q3" s="34"/>
      <c r="R3" s="34"/>
      <c r="S3" s="34"/>
      <c r="T3" s="34"/>
      <c r="U3" s="34"/>
      <c r="V3" s="34"/>
      <c r="W3" s="34"/>
      <c r="X3" s="34"/>
      <c r="Y3" s="34"/>
      <c r="Z3" s="34"/>
    </row>
    <row r="4">
      <c r="A4" s="33">
        <v>767.0</v>
      </c>
      <c r="B4" s="54" t="s">
        <v>744</v>
      </c>
      <c r="C4" s="33" t="s">
        <v>730</v>
      </c>
      <c r="D4" s="33" t="s">
        <v>730</v>
      </c>
      <c r="E4" s="33" t="s">
        <v>296</v>
      </c>
      <c r="F4" s="33" t="s">
        <v>730</v>
      </c>
      <c r="G4" s="33" t="s">
        <v>739</v>
      </c>
      <c r="H4" s="33" t="s">
        <v>740</v>
      </c>
      <c r="I4" s="33" t="s">
        <v>745</v>
      </c>
      <c r="J4" s="33" t="s">
        <v>746</v>
      </c>
      <c r="K4" s="33" t="s">
        <v>747</v>
      </c>
      <c r="L4" s="34"/>
      <c r="M4" s="34"/>
      <c r="N4" s="34"/>
      <c r="O4" s="34"/>
      <c r="P4" s="34"/>
      <c r="Q4" s="34"/>
      <c r="R4" s="34"/>
      <c r="S4" s="34"/>
      <c r="T4" s="34"/>
      <c r="U4" s="34"/>
      <c r="V4" s="34"/>
      <c r="W4" s="34"/>
      <c r="X4" s="34"/>
      <c r="Y4" s="34"/>
      <c r="Z4" s="34"/>
    </row>
    <row r="5">
      <c r="A5" s="33">
        <v>797.0</v>
      </c>
      <c r="B5" s="33" t="s">
        <v>748</v>
      </c>
      <c r="C5" s="33" t="s">
        <v>730</v>
      </c>
      <c r="D5" s="33" t="s">
        <v>730</v>
      </c>
      <c r="E5" s="33" t="s">
        <v>296</v>
      </c>
      <c r="F5" s="33" t="s">
        <v>730</v>
      </c>
      <c r="G5" s="33" t="s">
        <v>739</v>
      </c>
      <c r="H5" s="33" t="s">
        <v>749</v>
      </c>
      <c r="I5" s="33" t="s">
        <v>750</v>
      </c>
      <c r="J5" s="33" t="s">
        <v>730</v>
      </c>
      <c r="K5" s="33" t="s">
        <v>751</v>
      </c>
      <c r="L5" s="34"/>
      <c r="M5" s="34"/>
      <c r="N5" s="34"/>
      <c r="O5" s="34"/>
      <c r="P5" s="34"/>
      <c r="Q5" s="34"/>
      <c r="R5" s="34"/>
      <c r="S5" s="34"/>
      <c r="T5" s="34"/>
      <c r="U5" s="34"/>
      <c r="V5" s="34"/>
      <c r="W5" s="34"/>
      <c r="X5" s="34"/>
      <c r="Y5" s="34"/>
      <c r="Z5" s="34"/>
    </row>
    <row r="6">
      <c r="A6" s="33">
        <v>1269.0</v>
      </c>
      <c r="B6" s="33" t="s">
        <v>752</v>
      </c>
      <c r="C6" s="33" t="s">
        <v>730</v>
      </c>
      <c r="D6" s="33" t="s">
        <v>753</v>
      </c>
      <c r="E6" s="33" t="s">
        <v>296</v>
      </c>
      <c r="F6" s="33" t="s">
        <v>730</v>
      </c>
      <c r="G6" s="33" t="s">
        <v>732</v>
      </c>
      <c r="H6" s="33" t="s">
        <v>754</v>
      </c>
      <c r="I6" s="33" t="s">
        <v>755</v>
      </c>
      <c r="J6" s="33" t="s">
        <v>756</v>
      </c>
      <c r="K6" s="33" t="s">
        <v>757</v>
      </c>
      <c r="L6" s="34"/>
      <c r="M6" s="34"/>
      <c r="N6" s="34"/>
      <c r="O6" s="34"/>
      <c r="P6" s="34"/>
      <c r="Q6" s="34"/>
      <c r="R6" s="34"/>
      <c r="S6" s="34"/>
      <c r="T6" s="34"/>
      <c r="U6" s="34"/>
      <c r="V6" s="34"/>
      <c r="W6" s="34"/>
      <c r="X6" s="34"/>
      <c r="Y6" s="34"/>
      <c r="Z6" s="34"/>
    </row>
    <row r="7">
      <c r="A7" s="33">
        <v>1128.0</v>
      </c>
      <c r="B7" s="33" t="s">
        <v>758</v>
      </c>
      <c r="C7" s="33" t="s">
        <v>730</v>
      </c>
      <c r="D7" s="33" t="s">
        <v>730</v>
      </c>
      <c r="E7" s="33" t="s">
        <v>296</v>
      </c>
      <c r="F7" s="33" t="s">
        <v>730</v>
      </c>
      <c r="G7" s="33" t="s">
        <v>739</v>
      </c>
      <c r="H7" s="33" t="s">
        <v>759</v>
      </c>
      <c r="I7" s="33" t="s">
        <v>730</v>
      </c>
      <c r="J7" s="33" t="s">
        <v>730</v>
      </c>
      <c r="K7" s="33" t="s">
        <v>760</v>
      </c>
      <c r="L7" s="34"/>
      <c r="M7" s="34"/>
      <c r="N7" s="34"/>
      <c r="O7" s="34"/>
      <c r="P7" s="34"/>
      <c r="Q7" s="34"/>
      <c r="R7" s="34"/>
      <c r="S7" s="34"/>
      <c r="T7" s="34"/>
      <c r="U7" s="34"/>
      <c r="V7" s="34"/>
      <c r="W7" s="34"/>
      <c r="X7" s="34"/>
      <c r="Y7" s="34"/>
      <c r="Z7" s="34"/>
    </row>
    <row r="8">
      <c r="A8" s="33">
        <v>847.0</v>
      </c>
      <c r="B8" s="33" t="s">
        <v>761</v>
      </c>
      <c r="C8" s="33" t="s">
        <v>730</v>
      </c>
      <c r="D8" s="33" t="s">
        <v>730</v>
      </c>
      <c r="E8" s="33" t="s">
        <v>296</v>
      </c>
      <c r="F8" s="33" t="s">
        <v>730</v>
      </c>
      <c r="G8" s="33" t="s">
        <v>296</v>
      </c>
      <c r="H8" s="33" t="s">
        <v>762</v>
      </c>
      <c r="I8" s="33" t="s">
        <v>730</v>
      </c>
      <c r="J8" s="33" t="s">
        <v>730</v>
      </c>
      <c r="K8" s="33" t="s">
        <v>763</v>
      </c>
      <c r="L8" s="34"/>
      <c r="M8" s="34"/>
      <c r="N8" s="34"/>
      <c r="O8" s="34"/>
      <c r="P8" s="34"/>
      <c r="Q8" s="34"/>
      <c r="R8" s="34"/>
      <c r="S8" s="34"/>
      <c r="T8" s="34"/>
      <c r="U8" s="34"/>
      <c r="V8" s="34"/>
      <c r="W8" s="34"/>
      <c r="X8" s="34"/>
      <c r="Y8" s="34"/>
      <c r="Z8" s="34"/>
    </row>
    <row r="9">
      <c r="A9" s="33">
        <v>286.0</v>
      </c>
      <c r="B9" s="33" t="s">
        <v>730</v>
      </c>
      <c r="C9" s="33" t="s">
        <v>730</v>
      </c>
      <c r="D9" s="33" t="s">
        <v>730</v>
      </c>
      <c r="E9" s="33" t="s">
        <v>730</v>
      </c>
      <c r="F9" s="33" t="s">
        <v>730</v>
      </c>
      <c r="G9" s="33" t="s">
        <v>764</v>
      </c>
      <c r="H9" s="33" t="s">
        <v>730</v>
      </c>
      <c r="I9" s="33" t="s">
        <v>730</v>
      </c>
      <c r="J9" s="33" t="s">
        <v>765</v>
      </c>
      <c r="K9" s="33" t="s">
        <v>766</v>
      </c>
      <c r="L9" s="34"/>
      <c r="M9" s="34"/>
      <c r="N9" s="34"/>
      <c r="O9" s="34"/>
      <c r="P9" s="34"/>
      <c r="Q9" s="34"/>
      <c r="R9" s="34"/>
      <c r="S9" s="34"/>
      <c r="T9" s="34"/>
      <c r="U9" s="34"/>
      <c r="V9" s="34"/>
      <c r="W9" s="34"/>
      <c r="X9" s="34"/>
      <c r="Y9" s="34"/>
      <c r="Z9" s="34"/>
    </row>
    <row r="10">
      <c r="A10" s="33">
        <v>929.0</v>
      </c>
      <c r="B10" s="33" t="s">
        <v>730</v>
      </c>
      <c r="C10" s="33" t="s">
        <v>730</v>
      </c>
      <c r="D10" s="33" t="s">
        <v>730</v>
      </c>
      <c r="E10" s="33" t="s">
        <v>296</v>
      </c>
      <c r="F10" s="33" t="s">
        <v>730</v>
      </c>
      <c r="G10" s="33" t="s">
        <v>739</v>
      </c>
      <c r="H10" s="33" t="s">
        <v>740</v>
      </c>
      <c r="I10" s="33" t="s">
        <v>730</v>
      </c>
      <c r="J10" s="33" t="s">
        <v>730</v>
      </c>
      <c r="K10" s="33" t="s">
        <v>767</v>
      </c>
      <c r="L10" s="34"/>
      <c r="M10" s="34"/>
      <c r="N10" s="34"/>
      <c r="O10" s="34"/>
      <c r="P10" s="34"/>
      <c r="Q10" s="34"/>
      <c r="R10" s="34"/>
      <c r="S10" s="34"/>
      <c r="T10" s="34"/>
      <c r="U10" s="34"/>
      <c r="V10" s="34"/>
      <c r="W10" s="34"/>
      <c r="X10" s="34"/>
      <c r="Y10" s="34"/>
      <c r="Z10" s="34"/>
    </row>
    <row r="11">
      <c r="A11" s="33">
        <v>953.0</v>
      </c>
      <c r="B11" s="33" t="s">
        <v>730</v>
      </c>
      <c r="C11" s="33" t="s">
        <v>730</v>
      </c>
      <c r="D11" s="33" t="s">
        <v>730</v>
      </c>
      <c r="E11" s="33" t="s">
        <v>296</v>
      </c>
      <c r="F11" s="33" t="s">
        <v>730</v>
      </c>
      <c r="G11" s="33" t="s">
        <v>739</v>
      </c>
      <c r="H11" s="33" t="s">
        <v>740</v>
      </c>
      <c r="I11" s="33" t="s">
        <v>730</v>
      </c>
      <c r="J11" s="33" t="s">
        <v>730</v>
      </c>
      <c r="K11" s="33" t="s">
        <v>768</v>
      </c>
      <c r="L11" s="34"/>
      <c r="M11" s="34"/>
      <c r="N11" s="34"/>
      <c r="O11" s="34"/>
      <c r="P11" s="34"/>
      <c r="Q11" s="34"/>
      <c r="R11" s="34"/>
      <c r="S11" s="34"/>
      <c r="T11" s="34"/>
      <c r="U11" s="34"/>
      <c r="V11" s="34"/>
      <c r="W11" s="34"/>
      <c r="X11" s="34"/>
      <c r="Y11" s="34"/>
      <c r="Z11" s="34"/>
    </row>
    <row r="12">
      <c r="A12" s="55">
        <v>967.0</v>
      </c>
      <c r="B12" s="33" t="s">
        <v>730</v>
      </c>
      <c r="C12" s="33" t="s">
        <v>730</v>
      </c>
      <c r="D12" s="33" t="s">
        <v>730</v>
      </c>
      <c r="E12" s="33" t="s">
        <v>296</v>
      </c>
      <c r="F12" s="33" t="s">
        <v>730</v>
      </c>
      <c r="G12" s="33" t="s">
        <v>296</v>
      </c>
      <c r="H12" s="33" t="s">
        <v>769</v>
      </c>
      <c r="I12" s="33" t="s">
        <v>770</v>
      </c>
      <c r="J12" s="33" t="s">
        <v>730</v>
      </c>
      <c r="K12" s="33" t="s">
        <v>771</v>
      </c>
      <c r="L12" s="34"/>
      <c r="M12" s="34"/>
      <c r="N12" s="34"/>
      <c r="O12" s="34"/>
      <c r="P12" s="34"/>
      <c r="Q12" s="34"/>
      <c r="R12" s="34"/>
      <c r="S12" s="34"/>
      <c r="T12" s="34"/>
      <c r="U12" s="34"/>
      <c r="V12" s="34"/>
      <c r="W12" s="34"/>
      <c r="X12" s="34"/>
      <c r="Y12" s="34"/>
      <c r="Z12" s="34"/>
    </row>
    <row r="13">
      <c r="A13" s="55">
        <v>839.0</v>
      </c>
      <c r="B13" s="33" t="s">
        <v>730</v>
      </c>
      <c r="C13" s="33" t="s">
        <v>730</v>
      </c>
      <c r="D13" s="33" t="s">
        <v>730</v>
      </c>
      <c r="E13" s="33" t="s">
        <v>296</v>
      </c>
      <c r="F13" s="33" t="s">
        <v>730</v>
      </c>
      <c r="G13" s="33" t="s">
        <v>739</v>
      </c>
      <c r="H13" s="33" t="s">
        <v>740</v>
      </c>
      <c r="I13" s="33" t="s">
        <v>730</v>
      </c>
      <c r="J13" s="33" t="s">
        <v>730</v>
      </c>
      <c r="K13" s="33" t="s">
        <v>772</v>
      </c>
      <c r="L13" s="34"/>
      <c r="M13" s="34"/>
      <c r="N13" s="34"/>
      <c r="O13" s="34"/>
      <c r="P13" s="34"/>
      <c r="Q13" s="34"/>
      <c r="R13" s="34"/>
      <c r="S13" s="34"/>
      <c r="T13" s="34"/>
      <c r="U13" s="34"/>
      <c r="V13" s="34"/>
      <c r="W13" s="34"/>
      <c r="X13" s="34"/>
      <c r="Y13" s="34"/>
      <c r="Z13" s="34"/>
    </row>
    <row r="14">
      <c r="A14" s="56">
        <v>1506.0</v>
      </c>
      <c r="B14" s="56" t="s">
        <v>730</v>
      </c>
      <c r="C14" s="56" t="s">
        <v>730</v>
      </c>
      <c r="D14" s="56" t="s">
        <v>730</v>
      </c>
      <c r="E14" s="56" t="s">
        <v>296</v>
      </c>
      <c r="F14" s="56" t="s">
        <v>730</v>
      </c>
      <c r="G14" s="56" t="s">
        <v>739</v>
      </c>
      <c r="H14" s="56" t="s">
        <v>740</v>
      </c>
      <c r="I14" s="57"/>
      <c r="J14" s="57"/>
      <c r="K14" s="57"/>
      <c r="L14" s="34"/>
      <c r="M14" s="34"/>
      <c r="N14" s="34"/>
      <c r="O14" s="34"/>
      <c r="P14" s="34"/>
      <c r="Q14" s="34"/>
      <c r="R14" s="34"/>
      <c r="S14" s="34"/>
      <c r="T14" s="34"/>
      <c r="U14" s="34"/>
      <c r="V14" s="34"/>
      <c r="W14" s="34"/>
      <c r="X14" s="34"/>
      <c r="Y14" s="34"/>
      <c r="Z14" s="34"/>
    </row>
    <row r="15">
      <c r="A15" s="33">
        <v>627.0</v>
      </c>
      <c r="B15" s="33" t="s">
        <v>730</v>
      </c>
      <c r="C15" s="33" t="s">
        <v>730</v>
      </c>
      <c r="D15" s="33" t="s">
        <v>730</v>
      </c>
      <c r="E15" s="33" t="s">
        <v>730</v>
      </c>
      <c r="F15" s="33" t="s">
        <v>730</v>
      </c>
      <c r="G15" s="33" t="s">
        <v>296</v>
      </c>
      <c r="H15" s="33" t="s">
        <v>740</v>
      </c>
      <c r="I15" s="33" t="s">
        <v>730</v>
      </c>
      <c r="J15" s="33" t="s">
        <v>730</v>
      </c>
      <c r="K15" s="33" t="s">
        <v>773</v>
      </c>
      <c r="L15" s="34"/>
      <c r="M15" s="34"/>
      <c r="N15" s="34"/>
      <c r="O15" s="34"/>
      <c r="P15" s="34"/>
      <c r="Q15" s="34"/>
      <c r="R15" s="34"/>
      <c r="S15" s="34"/>
      <c r="T15" s="34"/>
      <c r="U15" s="34"/>
      <c r="V15" s="34"/>
      <c r="W15" s="34"/>
      <c r="X15" s="34"/>
      <c r="Y15" s="34"/>
      <c r="Z15" s="34"/>
    </row>
    <row r="16">
      <c r="A16" s="33">
        <v>1554.0</v>
      </c>
      <c r="B16" s="33" t="s">
        <v>730</v>
      </c>
      <c r="C16" s="33" t="s">
        <v>730</v>
      </c>
      <c r="D16" s="33" t="s">
        <v>730</v>
      </c>
      <c r="E16" s="33" t="s">
        <v>296</v>
      </c>
      <c r="F16" s="33" t="s">
        <v>730</v>
      </c>
      <c r="G16" s="33" t="s">
        <v>296</v>
      </c>
      <c r="H16" s="33" t="s">
        <v>740</v>
      </c>
      <c r="I16" s="33" t="s">
        <v>730</v>
      </c>
      <c r="J16" s="33" t="s">
        <v>730</v>
      </c>
      <c r="K16" s="33" t="s">
        <v>774</v>
      </c>
      <c r="L16" s="34"/>
      <c r="M16" s="34"/>
      <c r="N16" s="34"/>
      <c r="O16" s="34"/>
      <c r="P16" s="34"/>
      <c r="Q16" s="34"/>
      <c r="R16" s="34"/>
      <c r="S16" s="34"/>
      <c r="T16" s="34"/>
      <c r="U16" s="34"/>
      <c r="V16" s="34"/>
      <c r="W16" s="34"/>
      <c r="X16" s="34"/>
      <c r="Y16" s="34"/>
      <c r="Z16" s="34"/>
    </row>
    <row r="17">
      <c r="A17" s="33">
        <v>781.0</v>
      </c>
      <c r="B17" s="33" t="s">
        <v>730</v>
      </c>
      <c r="C17" s="33" t="s">
        <v>730</v>
      </c>
      <c r="D17" s="33" t="s">
        <v>730</v>
      </c>
      <c r="E17" s="33" t="s">
        <v>296</v>
      </c>
      <c r="F17" s="33" t="s">
        <v>730</v>
      </c>
      <c r="G17" s="33" t="s">
        <v>296</v>
      </c>
      <c r="H17" s="33" t="s">
        <v>740</v>
      </c>
      <c r="I17" s="33" t="s">
        <v>730</v>
      </c>
      <c r="J17" s="33" t="s">
        <v>730</v>
      </c>
      <c r="K17" s="33" t="s">
        <v>775</v>
      </c>
      <c r="L17" s="34"/>
      <c r="M17" s="34"/>
      <c r="N17" s="34"/>
      <c r="O17" s="34"/>
      <c r="P17" s="34"/>
      <c r="Q17" s="34"/>
      <c r="R17" s="34"/>
      <c r="S17" s="34"/>
      <c r="T17" s="34"/>
      <c r="U17" s="34"/>
      <c r="V17" s="34"/>
      <c r="W17" s="34"/>
      <c r="X17" s="34"/>
      <c r="Y17" s="34"/>
      <c r="Z17" s="34"/>
    </row>
    <row r="18">
      <c r="A18" s="33">
        <v>1242.0</v>
      </c>
      <c r="B18" s="33" t="s">
        <v>730</v>
      </c>
      <c r="C18" s="33" t="s">
        <v>730</v>
      </c>
      <c r="D18" s="33" t="s">
        <v>730</v>
      </c>
      <c r="E18" s="33" t="s">
        <v>296</v>
      </c>
      <c r="F18" s="33" t="s">
        <v>730</v>
      </c>
      <c r="G18" s="33" t="s">
        <v>296</v>
      </c>
      <c r="H18" s="33" t="s">
        <v>776</v>
      </c>
      <c r="I18" s="33" t="s">
        <v>730</v>
      </c>
      <c r="J18" s="33" t="s">
        <v>730</v>
      </c>
      <c r="K18" s="33" t="s">
        <v>777</v>
      </c>
      <c r="L18" s="34"/>
      <c r="M18" s="34"/>
      <c r="N18" s="34"/>
      <c r="O18" s="34"/>
      <c r="P18" s="34"/>
      <c r="Q18" s="34"/>
      <c r="R18" s="34"/>
      <c r="S18" s="34"/>
      <c r="T18" s="34"/>
      <c r="U18" s="34"/>
      <c r="V18" s="34"/>
      <c r="W18" s="34"/>
      <c r="X18" s="34"/>
      <c r="Y18" s="34"/>
      <c r="Z18" s="34"/>
    </row>
    <row r="19">
      <c r="A19" s="33">
        <v>517.0</v>
      </c>
      <c r="B19" s="33" t="s">
        <v>730</v>
      </c>
      <c r="C19" s="33" t="s">
        <v>730</v>
      </c>
      <c r="D19" s="33" t="s">
        <v>730</v>
      </c>
      <c r="E19" s="33" t="s">
        <v>730</v>
      </c>
      <c r="F19" s="33" t="s">
        <v>730</v>
      </c>
      <c r="G19" s="33" t="s">
        <v>296</v>
      </c>
      <c r="H19" s="33" t="s">
        <v>778</v>
      </c>
      <c r="I19" s="33" t="s">
        <v>730</v>
      </c>
      <c r="J19" s="33" t="s">
        <v>730</v>
      </c>
      <c r="K19" s="33" t="s">
        <v>779</v>
      </c>
      <c r="L19" s="34"/>
      <c r="M19" s="34"/>
      <c r="N19" s="34"/>
      <c r="O19" s="34"/>
      <c r="P19" s="34"/>
      <c r="Q19" s="34"/>
      <c r="R19" s="34"/>
      <c r="S19" s="34"/>
      <c r="T19" s="34"/>
      <c r="U19" s="34"/>
      <c r="V19" s="34"/>
      <c r="W19" s="34"/>
      <c r="X19" s="34"/>
      <c r="Y19" s="34"/>
      <c r="Z19" s="34"/>
    </row>
    <row r="20">
      <c r="A20" s="56">
        <v>1225.0</v>
      </c>
      <c r="B20" s="57"/>
      <c r="C20" s="57"/>
      <c r="D20" s="57"/>
      <c r="E20" s="57"/>
      <c r="F20" s="57"/>
      <c r="G20" s="57"/>
      <c r="H20" s="57"/>
      <c r="I20" s="57"/>
      <c r="J20" s="57"/>
      <c r="K20" s="57"/>
      <c r="L20" s="34"/>
      <c r="M20" s="34"/>
      <c r="N20" s="34"/>
      <c r="O20" s="34"/>
      <c r="P20" s="34"/>
      <c r="Q20" s="34"/>
      <c r="R20" s="34"/>
      <c r="S20" s="34"/>
      <c r="T20" s="34"/>
      <c r="U20" s="34"/>
      <c r="V20" s="34"/>
      <c r="W20" s="34"/>
      <c r="X20" s="34"/>
      <c r="Y20" s="34"/>
      <c r="Z20" s="34"/>
    </row>
    <row r="21">
      <c r="A21" s="33">
        <v>1563.0</v>
      </c>
      <c r="B21" s="33" t="s">
        <v>730</v>
      </c>
      <c r="C21" s="33" t="s">
        <v>730</v>
      </c>
      <c r="D21" s="33" t="s">
        <v>730</v>
      </c>
      <c r="E21" s="33" t="s">
        <v>730</v>
      </c>
      <c r="F21" s="33" t="s">
        <v>730</v>
      </c>
      <c r="G21" s="33" t="s">
        <v>296</v>
      </c>
      <c r="H21" s="33" t="s">
        <v>740</v>
      </c>
      <c r="I21" s="33" t="s">
        <v>730</v>
      </c>
      <c r="J21" s="33" t="s">
        <v>730</v>
      </c>
      <c r="K21" s="33" t="s">
        <v>780</v>
      </c>
      <c r="L21" s="34"/>
      <c r="M21" s="34"/>
      <c r="N21" s="34"/>
      <c r="O21" s="34"/>
      <c r="P21" s="34"/>
      <c r="Q21" s="34"/>
      <c r="R21" s="34"/>
      <c r="S21" s="34"/>
      <c r="T21" s="34"/>
      <c r="U21" s="34"/>
      <c r="V21" s="34"/>
      <c r="W21" s="34"/>
      <c r="X21" s="34"/>
      <c r="Y21" s="34"/>
      <c r="Z21" s="34"/>
    </row>
    <row r="22">
      <c r="A22" s="33">
        <v>1387.0</v>
      </c>
      <c r="B22" s="33" t="s">
        <v>730</v>
      </c>
      <c r="C22" s="33" t="s">
        <v>730</v>
      </c>
      <c r="D22" s="33" t="s">
        <v>730</v>
      </c>
      <c r="E22" s="33" t="s">
        <v>730</v>
      </c>
      <c r="F22" s="33" t="s">
        <v>730</v>
      </c>
      <c r="G22" s="33" t="s">
        <v>296</v>
      </c>
      <c r="H22" s="33" t="s">
        <v>740</v>
      </c>
      <c r="I22" s="33" t="s">
        <v>730</v>
      </c>
      <c r="J22" s="33" t="s">
        <v>730</v>
      </c>
      <c r="K22" s="33" t="s">
        <v>781</v>
      </c>
      <c r="L22" s="34"/>
      <c r="M22" s="34"/>
      <c r="N22" s="34"/>
      <c r="O22" s="34"/>
      <c r="P22" s="34"/>
      <c r="Q22" s="34"/>
      <c r="R22" s="34"/>
      <c r="S22" s="34"/>
      <c r="T22" s="34"/>
      <c r="U22" s="34"/>
      <c r="V22" s="34"/>
      <c r="W22" s="34"/>
      <c r="X22" s="34"/>
      <c r="Y22" s="34"/>
      <c r="Z22" s="34"/>
    </row>
    <row r="23">
      <c r="A23" s="33">
        <v>636.0</v>
      </c>
      <c r="B23" s="33" t="s">
        <v>730</v>
      </c>
      <c r="C23" s="33" t="s">
        <v>730</v>
      </c>
      <c r="D23" s="33" t="s">
        <v>730</v>
      </c>
      <c r="E23" s="33" t="s">
        <v>730</v>
      </c>
      <c r="F23" s="33" t="s">
        <v>730</v>
      </c>
      <c r="G23" s="33" t="s">
        <v>296</v>
      </c>
      <c r="H23" s="33" t="s">
        <v>740</v>
      </c>
      <c r="I23" s="33" t="s">
        <v>730</v>
      </c>
      <c r="J23" s="33" t="s">
        <v>730</v>
      </c>
      <c r="K23" s="33" t="s">
        <v>782</v>
      </c>
      <c r="L23" s="34"/>
      <c r="M23" s="34"/>
      <c r="N23" s="34"/>
      <c r="O23" s="34"/>
      <c r="P23" s="34"/>
      <c r="Q23" s="34"/>
      <c r="R23" s="34"/>
      <c r="S23" s="34"/>
      <c r="T23" s="34"/>
      <c r="U23" s="34"/>
      <c r="V23" s="34"/>
      <c r="W23" s="34"/>
      <c r="X23" s="34"/>
      <c r="Y23" s="34"/>
      <c r="Z23" s="34"/>
    </row>
    <row r="24">
      <c r="A24" s="33">
        <v>761.0</v>
      </c>
      <c r="B24" s="33" t="s">
        <v>730</v>
      </c>
      <c r="C24" s="33" t="s">
        <v>730</v>
      </c>
      <c r="D24" s="33" t="s">
        <v>730</v>
      </c>
      <c r="E24" s="33" t="s">
        <v>730</v>
      </c>
      <c r="F24" s="33" t="s">
        <v>730</v>
      </c>
      <c r="G24" s="33" t="s">
        <v>296</v>
      </c>
      <c r="H24" s="33" t="s">
        <v>776</v>
      </c>
      <c r="I24" s="33" t="s">
        <v>730</v>
      </c>
      <c r="J24" s="33" t="s">
        <v>730</v>
      </c>
      <c r="K24" s="33" t="s">
        <v>783</v>
      </c>
      <c r="L24" s="34"/>
      <c r="M24" s="34"/>
      <c r="N24" s="34"/>
      <c r="O24" s="34"/>
      <c r="P24" s="34"/>
      <c r="Q24" s="34"/>
      <c r="R24" s="34"/>
      <c r="S24" s="34"/>
      <c r="T24" s="34"/>
      <c r="U24" s="34"/>
      <c r="V24" s="34"/>
      <c r="W24" s="34"/>
      <c r="X24" s="34"/>
      <c r="Y24" s="34"/>
      <c r="Z24" s="34"/>
    </row>
    <row r="25">
      <c r="A25" s="33">
        <v>1147.0</v>
      </c>
      <c r="B25" s="33" t="s">
        <v>730</v>
      </c>
      <c r="C25" s="33" t="s">
        <v>730</v>
      </c>
      <c r="D25" s="33" t="s">
        <v>730</v>
      </c>
      <c r="E25" s="33" t="s">
        <v>730</v>
      </c>
      <c r="F25" s="33" t="s">
        <v>730</v>
      </c>
      <c r="G25" s="33" t="s">
        <v>296</v>
      </c>
      <c r="H25" s="33" t="s">
        <v>784</v>
      </c>
      <c r="I25" s="33" t="s">
        <v>730</v>
      </c>
      <c r="J25" s="33" t="s">
        <v>730</v>
      </c>
      <c r="K25" s="33" t="s">
        <v>785</v>
      </c>
      <c r="L25" s="34"/>
      <c r="M25" s="34"/>
      <c r="N25" s="34"/>
      <c r="O25" s="34"/>
      <c r="P25" s="34"/>
      <c r="Q25" s="34"/>
      <c r="R25" s="34"/>
      <c r="S25" s="34"/>
      <c r="T25" s="34"/>
      <c r="U25" s="34"/>
      <c r="V25" s="34"/>
      <c r="W25" s="34"/>
      <c r="X25" s="34"/>
      <c r="Y25" s="34"/>
      <c r="Z25" s="34"/>
    </row>
    <row r="26">
      <c r="A26" s="33">
        <v>818.0</v>
      </c>
      <c r="B26" s="33" t="s">
        <v>730</v>
      </c>
      <c r="C26" s="33" t="s">
        <v>730</v>
      </c>
      <c r="D26" s="33" t="s">
        <v>730</v>
      </c>
      <c r="E26" s="33" t="s">
        <v>730</v>
      </c>
      <c r="F26" s="33" t="s">
        <v>730</v>
      </c>
      <c r="G26" s="33" t="s">
        <v>740</v>
      </c>
      <c r="H26" s="33" t="s">
        <v>784</v>
      </c>
      <c r="I26" s="33" t="s">
        <v>730</v>
      </c>
      <c r="J26" s="33" t="s">
        <v>730</v>
      </c>
      <c r="K26" s="33" t="s">
        <v>786</v>
      </c>
      <c r="L26" s="34"/>
      <c r="M26" s="34"/>
      <c r="N26" s="34"/>
      <c r="O26" s="34"/>
      <c r="P26" s="34"/>
      <c r="Q26" s="34"/>
      <c r="R26" s="34"/>
      <c r="S26" s="34"/>
      <c r="T26" s="34"/>
      <c r="U26" s="34"/>
      <c r="V26" s="34"/>
      <c r="W26" s="34"/>
      <c r="X26" s="34"/>
      <c r="Y26" s="34"/>
      <c r="Z26" s="34"/>
    </row>
    <row r="27">
      <c r="A27" s="33">
        <v>894.0</v>
      </c>
      <c r="B27" s="33" t="s">
        <v>730</v>
      </c>
      <c r="C27" s="33" t="s">
        <v>730</v>
      </c>
      <c r="D27" s="33" t="s">
        <v>730</v>
      </c>
      <c r="E27" s="33" t="s">
        <v>730</v>
      </c>
      <c r="F27" s="33" t="s">
        <v>730</v>
      </c>
      <c r="G27" s="33" t="s">
        <v>296</v>
      </c>
      <c r="H27" s="33" t="s">
        <v>740</v>
      </c>
      <c r="I27" s="33" t="s">
        <v>730</v>
      </c>
      <c r="J27" s="33" t="s">
        <v>730</v>
      </c>
      <c r="K27" s="33" t="s">
        <v>787</v>
      </c>
      <c r="L27" s="34"/>
      <c r="M27" s="34"/>
      <c r="N27" s="34"/>
      <c r="O27" s="34"/>
      <c r="P27" s="34"/>
      <c r="Q27" s="34"/>
      <c r="R27" s="34"/>
      <c r="S27" s="34"/>
      <c r="T27" s="34"/>
      <c r="U27" s="34"/>
      <c r="V27" s="34"/>
      <c r="W27" s="34"/>
      <c r="X27" s="34"/>
      <c r="Y27" s="34"/>
      <c r="Z27" s="34"/>
    </row>
    <row r="28">
      <c r="A28" s="33">
        <v>802.0</v>
      </c>
      <c r="B28" s="33" t="s">
        <v>730</v>
      </c>
      <c r="C28" s="33" t="s">
        <v>730</v>
      </c>
      <c r="D28" s="33" t="s">
        <v>730</v>
      </c>
      <c r="E28" s="33" t="s">
        <v>730</v>
      </c>
      <c r="F28" s="33" t="s">
        <v>730</v>
      </c>
      <c r="G28" s="33" t="s">
        <v>296</v>
      </c>
      <c r="H28" s="33" t="s">
        <v>740</v>
      </c>
      <c r="I28" s="33" t="s">
        <v>730</v>
      </c>
      <c r="J28" s="33" t="s">
        <v>730</v>
      </c>
      <c r="K28" s="33" t="s">
        <v>788</v>
      </c>
      <c r="L28" s="34"/>
      <c r="M28" s="34"/>
      <c r="N28" s="34"/>
      <c r="O28" s="34"/>
      <c r="P28" s="34"/>
      <c r="Q28" s="34"/>
      <c r="R28" s="34"/>
      <c r="S28" s="34"/>
      <c r="T28" s="34"/>
      <c r="U28" s="34"/>
      <c r="V28" s="34"/>
      <c r="W28" s="34"/>
      <c r="X28" s="34"/>
      <c r="Y28" s="34"/>
      <c r="Z28" s="34"/>
    </row>
    <row r="29">
      <c r="A29" s="33">
        <v>102.0</v>
      </c>
      <c r="B29" s="33" t="s">
        <v>730</v>
      </c>
      <c r="C29" s="33" t="s">
        <v>730</v>
      </c>
      <c r="D29" s="33" t="s">
        <v>730</v>
      </c>
      <c r="E29" s="33" t="s">
        <v>730</v>
      </c>
      <c r="F29" s="33" t="s">
        <v>730</v>
      </c>
      <c r="G29" s="33" t="s">
        <v>296</v>
      </c>
      <c r="H29" s="33" t="s">
        <v>776</v>
      </c>
      <c r="I29" s="33" t="s">
        <v>730</v>
      </c>
      <c r="J29" s="33" t="s">
        <v>730</v>
      </c>
      <c r="K29" s="33" t="s">
        <v>789</v>
      </c>
      <c r="L29" s="34"/>
      <c r="M29" s="34"/>
      <c r="N29" s="34"/>
      <c r="O29" s="34"/>
      <c r="P29" s="34"/>
      <c r="Q29" s="34"/>
      <c r="R29" s="34"/>
      <c r="S29" s="34"/>
      <c r="T29" s="34"/>
      <c r="U29" s="34"/>
      <c r="V29" s="34"/>
      <c r="W29" s="34"/>
      <c r="X29" s="34"/>
      <c r="Y29" s="34"/>
      <c r="Z29" s="34"/>
    </row>
    <row r="30">
      <c r="A30" s="33">
        <v>1173.0</v>
      </c>
      <c r="B30" s="33" t="s">
        <v>730</v>
      </c>
      <c r="C30" s="33" t="s">
        <v>730</v>
      </c>
      <c r="D30" s="33" t="s">
        <v>730</v>
      </c>
      <c r="E30" s="33" t="s">
        <v>730</v>
      </c>
      <c r="F30" s="33" t="s">
        <v>730</v>
      </c>
      <c r="G30" s="33" t="s">
        <v>296</v>
      </c>
      <c r="H30" s="33" t="s">
        <v>776</v>
      </c>
      <c r="I30" s="33" t="s">
        <v>730</v>
      </c>
      <c r="J30" s="33" t="s">
        <v>730</v>
      </c>
      <c r="K30" s="33" t="s">
        <v>790</v>
      </c>
      <c r="L30" s="34"/>
      <c r="M30" s="34"/>
      <c r="N30" s="34"/>
      <c r="O30" s="34"/>
      <c r="P30" s="34"/>
      <c r="Q30" s="34"/>
      <c r="R30" s="34"/>
      <c r="S30" s="34"/>
      <c r="T30" s="34"/>
      <c r="U30" s="34"/>
      <c r="V30" s="34"/>
      <c r="W30" s="34"/>
      <c r="X30" s="34"/>
      <c r="Y30" s="34"/>
      <c r="Z30" s="34"/>
    </row>
    <row r="31">
      <c r="A31" s="58">
        <v>1411.0</v>
      </c>
      <c r="B31" s="33" t="s">
        <v>730</v>
      </c>
      <c r="C31" s="33" t="s">
        <v>730</v>
      </c>
      <c r="D31" s="33" t="s">
        <v>730</v>
      </c>
      <c r="E31" s="33" t="s">
        <v>730</v>
      </c>
      <c r="F31" s="33" t="s">
        <v>730</v>
      </c>
      <c r="G31" s="33" t="s">
        <v>296</v>
      </c>
      <c r="H31" s="33" t="s">
        <v>730</v>
      </c>
      <c r="I31" s="33" t="s">
        <v>730</v>
      </c>
      <c r="J31" s="33" t="s">
        <v>730</v>
      </c>
      <c r="K31" s="33" t="s">
        <v>791</v>
      </c>
      <c r="L31" s="34"/>
      <c r="M31" s="34"/>
      <c r="N31" s="34"/>
      <c r="O31" s="34"/>
      <c r="P31" s="34"/>
      <c r="Q31" s="34"/>
      <c r="R31" s="34"/>
      <c r="S31" s="34"/>
      <c r="T31" s="34"/>
      <c r="U31" s="34"/>
      <c r="V31" s="34"/>
      <c r="W31" s="34"/>
      <c r="X31" s="34"/>
      <c r="Y31" s="34"/>
      <c r="Z31" s="34"/>
    </row>
    <row r="32">
      <c r="A32" s="33">
        <v>860.0</v>
      </c>
      <c r="B32" s="33" t="s">
        <v>730</v>
      </c>
      <c r="C32" s="33" t="s">
        <v>730</v>
      </c>
      <c r="D32" s="33" t="s">
        <v>730</v>
      </c>
      <c r="E32" s="33" t="s">
        <v>730</v>
      </c>
      <c r="F32" s="33" t="s">
        <v>730</v>
      </c>
      <c r="G32" s="33" t="s">
        <v>296</v>
      </c>
      <c r="H32" s="33" t="s">
        <v>730</v>
      </c>
      <c r="I32" s="33" t="s">
        <v>730</v>
      </c>
      <c r="J32" s="33" t="s">
        <v>730</v>
      </c>
      <c r="K32" s="33" t="s">
        <v>792</v>
      </c>
      <c r="L32" s="34"/>
      <c r="M32" s="34"/>
      <c r="N32" s="34"/>
      <c r="O32" s="34"/>
      <c r="P32" s="34"/>
      <c r="Q32" s="34"/>
      <c r="R32" s="34"/>
      <c r="S32" s="34"/>
      <c r="T32" s="34"/>
      <c r="U32" s="34"/>
      <c r="V32" s="34"/>
      <c r="W32" s="34"/>
      <c r="X32" s="34"/>
      <c r="Y32" s="34"/>
      <c r="Z32" s="34"/>
    </row>
    <row r="33">
      <c r="A33" s="33">
        <v>831.0</v>
      </c>
      <c r="B33" s="33" t="s">
        <v>730</v>
      </c>
      <c r="C33" s="33" t="s">
        <v>730</v>
      </c>
      <c r="D33" s="33" t="s">
        <v>730</v>
      </c>
      <c r="E33" s="33" t="s">
        <v>730</v>
      </c>
      <c r="F33" s="33" t="s">
        <v>730</v>
      </c>
      <c r="G33" s="33" t="s">
        <v>296</v>
      </c>
      <c r="H33" s="33" t="s">
        <v>730</v>
      </c>
      <c r="I33" s="33" t="s">
        <v>730</v>
      </c>
      <c r="J33" s="33" t="s">
        <v>730</v>
      </c>
      <c r="K33" s="33" t="s">
        <v>793</v>
      </c>
      <c r="L33" s="34"/>
      <c r="M33" s="34"/>
      <c r="N33" s="34"/>
      <c r="O33" s="34"/>
      <c r="P33" s="34"/>
      <c r="Q33" s="34"/>
      <c r="R33" s="34"/>
      <c r="S33" s="34"/>
      <c r="T33" s="34"/>
      <c r="U33" s="34"/>
      <c r="V33" s="34"/>
      <c r="W33" s="34"/>
      <c r="X33" s="34"/>
      <c r="Y33" s="34"/>
      <c r="Z33" s="34"/>
    </row>
    <row r="34">
      <c r="A34" s="33">
        <v>859.0</v>
      </c>
      <c r="B34" s="33" t="s">
        <v>794</v>
      </c>
      <c r="C34" s="34"/>
      <c r="D34" s="34"/>
      <c r="E34" s="34"/>
      <c r="F34" s="34"/>
      <c r="G34" s="34"/>
      <c r="H34" s="34"/>
      <c r="I34" s="34"/>
      <c r="J34" s="34"/>
      <c r="K34" s="34"/>
      <c r="L34" s="34"/>
      <c r="M34" s="34"/>
      <c r="N34" s="34"/>
      <c r="O34" s="34"/>
      <c r="P34" s="34"/>
      <c r="Q34" s="34"/>
      <c r="R34" s="34"/>
      <c r="S34" s="34"/>
      <c r="T34" s="34"/>
      <c r="U34" s="34"/>
      <c r="V34" s="34"/>
      <c r="W34" s="34"/>
      <c r="X34" s="34"/>
      <c r="Y34" s="34"/>
      <c r="Z34" s="34"/>
    </row>
    <row r="35">
      <c r="A35" s="33">
        <v>952.0</v>
      </c>
      <c r="B35" s="33" t="s">
        <v>794</v>
      </c>
      <c r="C35" s="34"/>
      <c r="D35" s="34"/>
      <c r="E35" s="34"/>
      <c r="F35" s="34"/>
      <c r="G35" s="34"/>
      <c r="H35" s="34"/>
      <c r="I35" s="34"/>
      <c r="J35" s="34"/>
      <c r="K35" s="34"/>
      <c r="L35" s="34"/>
      <c r="M35" s="34"/>
      <c r="N35" s="34"/>
      <c r="O35" s="34"/>
      <c r="P35" s="34"/>
      <c r="Q35" s="34"/>
      <c r="R35" s="34"/>
      <c r="S35" s="34"/>
      <c r="T35" s="34"/>
      <c r="U35" s="34"/>
      <c r="V35" s="34"/>
      <c r="W35" s="34"/>
      <c r="X35" s="34"/>
      <c r="Y35" s="34"/>
      <c r="Z35" s="34"/>
    </row>
    <row r="36">
      <c r="A36" s="33">
        <v>897.0</v>
      </c>
      <c r="B36" s="33" t="s">
        <v>794</v>
      </c>
      <c r="C36" s="34"/>
      <c r="D36" s="34"/>
      <c r="E36" s="34"/>
      <c r="F36" s="34"/>
      <c r="G36" s="34"/>
      <c r="H36" s="34"/>
      <c r="I36" s="34"/>
      <c r="J36" s="34"/>
      <c r="K36" s="34"/>
      <c r="L36" s="34"/>
      <c r="M36" s="34"/>
      <c r="N36" s="34"/>
      <c r="O36" s="34"/>
      <c r="P36" s="34"/>
      <c r="Q36" s="34"/>
      <c r="R36" s="34"/>
      <c r="S36" s="34"/>
      <c r="T36" s="34"/>
      <c r="U36" s="34"/>
      <c r="V36" s="34"/>
      <c r="W36" s="34"/>
      <c r="X36" s="34"/>
      <c r="Y36" s="34"/>
      <c r="Z36" s="34"/>
    </row>
    <row r="37">
      <c r="A37" s="33">
        <v>1374.0</v>
      </c>
      <c r="B37" s="33" t="s">
        <v>730</v>
      </c>
      <c r="C37" s="33" t="s">
        <v>730</v>
      </c>
      <c r="D37" s="33" t="s">
        <v>730</v>
      </c>
      <c r="E37" s="33" t="s">
        <v>730</v>
      </c>
      <c r="F37" s="33" t="s">
        <v>730</v>
      </c>
      <c r="G37" s="33" t="s">
        <v>296</v>
      </c>
      <c r="H37" s="33" t="s">
        <v>795</v>
      </c>
      <c r="I37" s="33" t="s">
        <v>730</v>
      </c>
      <c r="J37" s="33" t="s">
        <v>730</v>
      </c>
      <c r="K37" s="33" t="s">
        <v>796</v>
      </c>
      <c r="L37" s="34"/>
      <c r="M37" s="34"/>
      <c r="N37" s="34"/>
      <c r="O37" s="34"/>
      <c r="P37" s="34"/>
      <c r="Q37" s="34"/>
      <c r="R37" s="34"/>
      <c r="S37" s="34"/>
      <c r="T37" s="34"/>
      <c r="U37" s="34"/>
      <c r="V37" s="34"/>
      <c r="W37" s="34"/>
      <c r="X37" s="34"/>
      <c r="Y37" s="34"/>
      <c r="Z37" s="34"/>
    </row>
    <row r="38">
      <c r="A38" s="33">
        <v>791.0</v>
      </c>
      <c r="B38" s="33" t="s">
        <v>730</v>
      </c>
      <c r="C38" s="33" t="s">
        <v>730</v>
      </c>
      <c r="D38" s="33" t="s">
        <v>730</v>
      </c>
      <c r="E38" s="33" t="s">
        <v>730</v>
      </c>
      <c r="F38" s="33" t="s">
        <v>730</v>
      </c>
      <c r="G38" s="33" t="s">
        <v>296</v>
      </c>
      <c r="H38" s="33" t="s">
        <v>795</v>
      </c>
      <c r="I38" s="33" t="s">
        <v>730</v>
      </c>
      <c r="J38" s="34"/>
      <c r="K38" s="33" t="s">
        <v>797</v>
      </c>
      <c r="L38" s="34"/>
      <c r="M38" s="34"/>
      <c r="N38" s="34"/>
      <c r="O38" s="34"/>
      <c r="P38" s="34"/>
      <c r="Q38" s="34"/>
      <c r="R38" s="34"/>
      <c r="S38" s="34"/>
      <c r="T38" s="34"/>
      <c r="U38" s="34"/>
      <c r="V38" s="34"/>
      <c r="W38" s="34"/>
      <c r="X38" s="34"/>
      <c r="Y38" s="34"/>
      <c r="Z38" s="34"/>
    </row>
    <row r="39">
      <c r="A39" s="33">
        <v>860.0</v>
      </c>
      <c r="B39" s="33" t="s">
        <v>730</v>
      </c>
      <c r="C39" s="33" t="s">
        <v>730</v>
      </c>
      <c r="D39" s="33" t="s">
        <v>730</v>
      </c>
      <c r="E39" s="33" t="s">
        <v>730</v>
      </c>
      <c r="F39" s="33" t="s">
        <v>730</v>
      </c>
      <c r="G39" s="33" t="s">
        <v>296</v>
      </c>
      <c r="H39" s="33" t="s">
        <v>795</v>
      </c>
      <c r="I39" s="33" t="s">
        <v>730</v>
      </c>
      <c r="J39" s="33" t="s">
        <v>730</v>
      </c>
      <c r="K39" s="33" t="s">
        <v>798</v>
      </c>
      <c r="L39" s="34"/>
      <c r="M39" s="34"/>
      <c r="N39" s="34"/>
      <c r="O39" s="34"/>
      <c r="P39" s="34"/>
      <c r="Q39" s="34"/>
      <c r="R39" s="34"/>
      <c r="S39" s="34"/>
      <c r="T39" s="34"/>
      <c r="U39" s="34"/>
      <c r="V39" s="34"/>
      <c r="W39" s="34"/>
      <c r="X39" s="34"/>
      <c r="Y39" s="34"/>
      <c r="Z39" s="34"/>
    </row>
    <row r="40">
      <c r="A40" s="33">
        <v>1452.0</v>
      </c>
      <c r="B40" s="33" t="s">
        <v>730</v>
      </c>
      <c r="C40" s="33" t="s">
        <v>730</v>
      </c>
      <c r="D40" s="33" t="s">
        <v>730</v>
      </c>
      <c r="E40" s="33" t="s">
        <v>730</v>
      </c>
      <c r="F40" s="33" t="s">
        <v>730</v>
      </c>
      <c r="G40" s="33" t="s">
        <v>296</v>
      </c>
      <c r="H40" s="33" t="s">
        <v>795</v>
      </c>
      <c r="I40" s="33" t="s">
        <v>730</v>
      </c>
      <c r="J40" s="33" t="s">
        <v>730</v>
      </c>
      <c r="K40" s="33" t="s">
        <v>799</v>
      </c>
      <c r="L40" s="34"/>
      <c r="M40" s="34"/>
      <c r="N40" s="34"/>
      <c r="O40" s="34"/>
      <c r="P40" s="34"/>
      <c r="Q40" s="34"/>
      <c r="R40" s="34"/>
      <c r="S40" s="34"/>
      <c r="T40" s="34"/>
      <c r="U40" s="34"/>
      <c r="V40" s="34"/>
      <c r="W40" s="34"/>
      <c r="X40" s="34"/>
      <c r="Y40" s="34"/>
      <c r="Z40" s="34"/>
    </row>
    <row r="41">
      <c r="A41" s="33">
        <v>486.0</v>
      </c>
      <c r="B41" s="33" t="s">
        <v>730</v>
      </c>
      <c r="C41" s="33" t="s">
        <v>730</v>
      </c>
      <c r="D41" s="33" t="s">
        <v>730</v>
      </c>
      <c r="E41" s="33" t="s">
        <v>730</v>
      </c>
      <c r="F41" s="33" t="s">
        <v>730</v>
      </c>
      <c r="G41" s="33" t="s">
        <v>800</v>
      </c>
      <c r="H41" s="33" t="s">
        <v>795</v>
      </c>
      <c r="I41" s="33" t="s">
        <v>730</v>
      </c>
      <c r="J41" s="33" t="s">
        <v>730</v>
      </c>
      <c r="K41" s="33" t="s">
        <v>801</v>
      </c>
      <c r="L41" s="34"/>
      <c r="M41" s="34"/>
      <c r="N41" s="34"/>
      <c r="O41" s="34"/>
      <c r="P41" s="34"/>
      <c r="Q41" s="34"/>
      <c r="R41" s="34"/>
      <c r="S41" s="34"/>
      <c r="T41" s="34"/>
      <c r="U41" s="34"/>
      <c r="V41" s="34"/>
      <c r="W41" s="34"/>
      <c r="X41" s="34"/>
      <c r="Y41" s="34"/>
      <c r="Z41" s="34"/>
    </row>
    <row r="42">
      <c r="A42" s="33">
        <v>1266.0</v>
      </c>
      <c r="B42" s="33" t="s">
        <v>730</v>
      </c>
      <c r="C42" s="33" t="s">
        <v>730</v>
      </c>
      <c r="D42" s="33" t="s">
        <v>730</v>
      </c>
      <c r="E42" s="33" t="s">
        <v>730</v>
      </c>
      <c r="F42" s="33" t="s">
        <v>730</v>
      </c>
      <c r="G42" s="33" t="s">
        <v>296</v>
      </c>
      <c r="H42" s="33" t="s">
        <v>795</v>
      </c>
      <c r="I42" s="33" t="s">
        <v>730</v>
      </c>
      <c r="J42" s="33" t="s">
        <v>730</v>
      </c>
      <c r="K42" s="33" t="s">
        <v>802</v>
      </c>
      <c r="L42" s="34"/>
      <c r="M42" s="34"/>
      <c r="N42" s="34"/>
      <c r="O42" s="34"/>
      <c r="P42" s="34"/>
      <c r="Q42" s="34"/>
      <c r="R42" s="34"/>
      <c r="S42" s="34"/>
      <c r="T42" s="34"/>
      <c r="U42" s="34"/>
      <c r="V42" s="34"/>
      <c r="W42" s="34"/>
      <c r="X42" s="34"/>
      <c r="Y42" s="34"/>
      <c r="Z42" s="34"/>
    </row>
    <row r="43">
      <c r="A43" s="33">
        <v>801.0</v>
      </c>
      <c r="B43" s="33" t="s">
        <v>730</v>
      </c>
      <c r="C43" s="33" t="s">
        <v>730</v>
      </c>
      <c r="D43" s="33" t="s">
        <v>730</v>
      </c>
      <c r="E43" s="33" t="s">
        <v>730</v>
      </c>
      <c r="F43" s="33" t="s">
        <v>730</v>
      </c>
      <c r="G43" s="33" t="s">
        <v>296</v>
      </c>
      <c r="H43" s="33" t="s">
        <v>730</v>
      </c>
      <c r="I43" s="33" t="s">
        <v>730</v>
      </c>
      <c r="J43" s="33" t="s">
        <v>730</v>
      </c>
      <c r="K43" s="33" t="s">
        <v>803</v>
      </c>
      <c r="L43" s="34"/>
      <c r="M43" s="34"/>
      <c r="N43" s="34"/>
      <c r="O43" s="34"/>
      <c r="P43" s="34"/>
      <c r="Q43" s="34"/>
      <c r="R43" s="34"/>
      <c r="S43" s="34"/>
      <c r="T43" s="34"/>
      <c r="U43" s="34"/>
      <c r="V43" s="34"/>
      <c r="W43" s="34"/>
      <c r="X43" s="34"/>
      <c r="Y43" s="34"/>
      <c r="Z43" s="34"/>
    </row>
    <row r="44">
      <c r="A44" s="33">
        <v>831.0</v>
      </c>
      <c r="B44" s="33" t="s">
        <v>730</v>
      </c>
      <c r="C44" s="33" t="s">
        <v>730</v>
      </c>
      <c r="D44" s="33" t="s">
        <v>730</v>
      </c>
      <c r="E44" s="33" t="s">
        <v>730</v>
      </c>
      <c r="F44" s="33" t="s">
        <v>730</v>
      </c>
      <c r="G44" s="33" t="s">
        <v>296</v>
      </c>
      <c r="H44" s="33" t="s">
        <v>730</v>
      </c>
      <c r="I44" s="33" t="s">
        <v>730</v>
      </c>
      <c r="J44" s="33" t="s">
        <v>730</v>
      </c>
      <c r="K44" s="33" t="s">
        <v>804</v>
      </c>
      <c r="L44" s="34"/>
      <c r="M44" s="34"/>
      <c r="N44" s="34"/>
      <c r="O44" s="34"/>
      <c r="P44" s="34"/>
      <c r="Q44" s="34"/>
      <c r="R44" s="34"/>
      <c r="S44" s="34"/>
      <c r="T44" s="34"/>
      <c r="U44" s="34"/>
      <c r="V44" s="34"/>
      <c r="W44" s="34"/>
      <c r="X44" s="34"/>
      <c r="Y44" s="34"/>
      <c r="Z44" s="34"/>
    </row>
    <row r="45">
      <c r="A45" s="33">
        <v>1074.0</v>
      </c>
      <c r="B45" s="33" t="s">
        <v>730</v>
      </c>
      <c r="C45" s="33" t="s">
        <v>730</v>
      </c>
      <c r="D45" s="33" t="s">
        <v>730</v>
      </c>
      <c r="E45" s="33" t="s">
        <v>805</v>
      </c>
      <c r="F45" s="33" t="s">
        <v>730</v>
      </c>
      <c r="G45" s="33" t="s">
        <v>296</v>
      </c>
      <c r="H45" s="33" t="s">
        <v>730</v>
      </c>
      <c r="I45" s="33" t="s">
        <v>730</v>
      </c>
      <c r="J45" s="33" t="s">
        <v>730</v>
      </c>
      <c r="K45" s="33" t="s">
        <v>806</v>
      </c>
      <c r="L45" s="34"/>
      <c r="M45" s="34"/>
      <c r="N45" s="34"/>
      <c r="O45" s="34"/>
      <c r="P45" s="34"/>
      <c r="Q45" s="34"/>
      <c r="R45" s="34"/>
      <c r="S45" s="34"/>
      <c r="T45" s="34"/>
      <c r="U45" s="34"/>
      <c r="V45" s="34"/>
      <c r="W45" s="34"/>
      <c r="X45" s="34"/>
      <c r="Y45" s="34"/>
      <c r="Z45" s="34"/>
    </row>
    <row r="46">
      <c r="A46" s="33">
        <v>1154.0</v>
      </c>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c r="A47" s="33">
        <v>1347.0</v>
      </c>
      <c r="B47" s="33" t="s">
        <v>730</v>
      </c>
      <c r="C47" s="33" t="s">
        <v>730</v>
      </c>
      <c r="D47" s="33" t="s">
        <v>730</v>
      </c>
      <c r="E47" s="33" t="s">
        <v>730</v>
      </c>
      <c r="F47" s="33" t="s">
        <v>730</v>
      </c>
      <c r="G47" s="33" t="s">
        <v>296</v>
      </c>
      <c r="H47" s="33" t="s">
        <v>730</v>
      </c>
      <c r="I47" s="33" t="s">
        <v>730</v>
      </c>
      <c r="J47" s="33" t="s">
        <v>730</v>
      </c>
      <c r="K47" s="47" t="s">
        <v>807</v>
      </c>
      <c r="L47" s="34"/>
      <c r="M47" s="34"/>
      <c r="N47" s="34"/>
      <c r="O47" s="34"/>
      <c r="P47" s="34"/>
      <c r="Q47" s="34"/>
      <c r="R47" s="34"/>
      <c r="S47" s="34"/>
      <c r="T47" s="34"/>
      <c r="U47" s="34"/>
      <c r="V47" s="34"/>
      <c r="W47" s="34"/>
      <c r="X47" s="34"/>
      <c r="Y47" s="34"/>
      <c r="Z47" s="34"/>
    </row>
    <row r="48">
      <c r="A48" s="33">
        <v>1061.0</v>
      </c>
      <c r="B48" s="33" t="s">
        <v>730</v>
      </c>
      <c r="C48" s="33" t="s">
        <v>730</v>
      </c>
      <c r="D48" s="33" t="s">
        <v>730</v>
      </c>
      <c r="E48" s="33" t="s">
        <v>730</v>
      </c>
      <c r="F48" s="33" t="s">
        <v>730</v>
      </c>
      <c r="G48" s="33" t="s">
        <v>296</v>
      </c>
      <c r="H48" s="33" t="s">
        <v>730</v>
      </c>
      <c r="I48" s="33" t="s">
        <v>730</v>
      </c>
      <c r="J48" s="33" t="s">
        <v>730</v>
      </c>
      <c r="K48" s="33" t="s">
        <v>808</v>
      </c>
      <c r="L48" s="34"/>
      <c r="M48" s="34"/>
      <c r="N48" s="34"/>
      <c r="O48" s="34"/>
      <c r="P48" s="34"/>
      <c r="Q48" s="34"/>
      <c r="R48" s="34"/>
      <c r="S48" s="34"/>
      <c r="T48" s="34"/>
      <c r="U48" s="34"/>
      <c r="V48" s="34"/>
      <c r="W48" s="34"/>
      <c r="X48" s="34"/>
      <c r="Y48" s="34"/>
      <c r="Z48" s="34"/>
    </row>
    <row r="49">
      <c r="A49" s="48">
        <v>565.0</v>
      </c>
      <c r="B49" s="48" t="s">
        <v>730</v>
      </c>
      <c r="C49" s="48" t="s">
        <v>730</v>
      </c>
      <c r="D49" s="48" t="s">
        <v>730</v>
      </c>
      <c r="E49" s="48" t="s">
        <v>730</v>
      </c>
      <c r="F49" s="48" t="s">
        <v>730</v>
      </c>
      <c r="G49" s="48" t="s">
        <v>296</v>
      </c>
      <c r="H49" s="48" t="s">
        <v>730</v>
      </c>
      <c r="I49" s="48" t="s">
        <v>809</v>
      </c>
      <c r="J49" s="48" t="s">
        <v>730</v>
      </c>
      <c r="K49" s="48" t="s">
        <v>810</v>
      </c>
      <c r="L49" s="50"/>
      <c r="M49" s="50"/>
      <c r="N49" s="50"/>
      <c r="O49" s="50"/>
      <c r="P49" s="50"/>
      <c r="Q49" s="50"/>
      <c r="R49" s="50"/>
      <c r="S49" s="50"/>
      <c r="T49" s="50"/>
      <c r="U49" s="50"/>
      <c r="V49" s="50"/>
      <c r="W49" s="50"/>
      <c r="X49" s="50"/>
      <c r="Y49" s="50"/>
      <c r="Z49" s="50"/>
    </row>
    <row r="50">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row r="968">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row>
    <row r="970">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row>
    <row r="972">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row>
    <row r="974">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row>
    <row r="976">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row>
    <row r="978">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row>
    <row r="979">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row>
    <row r="980">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row>
    <row r="981">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row>
    <row r="982">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row>
    <row r="983">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row>
    <row r="984">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row>
    <row r="985">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row>
    <row r="986">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row>
    <row r="987">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row>
    <row r="988">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row>
    <row r="989">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row>
    <row r="990">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row>
    <row r="991">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row>
    <row r="992">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row>
    <row r="993">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row>
    <row r="994">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row>
    <row r="995">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row>
    <row r="996">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row>
    <row r="997">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row>
    <row r="998">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row>
    <row r="999">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row>
  </sheetData>
  <drawing r:id="rId1"/>
</worksheet>
</file>