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0207afdcc9f52e/Documents/"/>
    </mc:Choice>
  </mc:AlternateContent>
  <xr:revisionPtr revIDLastSave="88" documentId="8_{245C7C11-2E0B-4091-BE3E-6BCEBEDC01B2}" xr6:coauthVersionLast="47" xr6:coauthVersionMax="47" xr10:uidLastSave="{A4D066E7-2913-4A0D-9055-A72AFFDCE0D9}"/>
  <bookViews>
    <workbookView xWindow="-108" yWindow="-108" windowWidth="23256" windowHeight="12576" firstSheet="1" activeTab="4" xr2:uid="{15CD9A03-4508-4B95-8727-2AC2B5A225F6}"/>
  </bookViews>
  <sheets>
    <sheet name="Valor Presente de Flujos de Efe" sheetId="1" r:id="rId1"/>
    <sheet name="Valor Futuro de Flujos de Efect" sheetId="2" r:id="rId2"/>
    <sheet name="Tasa Anual Efectiva y Porcentua" sheetId="3" r:id="rId3"/>
    <sheet name="Perpetuidades" sheetId="4" r:id="rId4"/>
    <sheet name="Cálculo de Pago de Préstam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5" l="1"/>
  <c r="C16" i="4"/>
  <c r="F19" i="3"/>
  <c r="F18" i="3"/>
  <c r="F17" i="3"/>
  <c r="F16" i="3"/>
  <c r="S22" i="2"/>
  <c r="R20" i="2"/>
  <c r="R19" i="2"/>
  <c r="S19" i="2" s="1"/>
  <c r="R18" i="2"/>
  <c r="S21" i="2"/>
  <c r="S20" i="2"/>
  <c r="S18" i="2"/>
  <c r="M22" i="2"/>
  <c r="L20" i="2"/>
  <c r="L19" i="2"/>
  <c r="M19" i="2" s="1"/>
  <c r="L18" i="2"/>
  <c r="M18" i="2" s="1"/>
  <c r="M21" i="2"/>
  <c r="M20" i="2"/>
  <c r="G21" i="2"/>
  <c r="F20" i="2"/>
  <c r="F19" i="2"/>
  <c r="F18" i="2"/>
  <c r="G20" i="2"/>
  <c r="G19" i="2"/>
  <c r="G18" i="2"/>
  <c r="R22" i="1"/>
  <c r="Q19" i="1"/>
  <c r="Q20" i="1"/>
  <c r="Q21" i="1"/>
  <c r="R21" i="1" s="1"/>
  <c r="Q18" i="1"/>
  <c r="R18" i="1" s="1"/>
  <c r="R20" i="1"/>
  <c r="R19" i="1"/>
  <c r="L22" i="1"/>
  <c r="K19" i="1"/>
  <c r="L19" i="1" s="1"/>
  <c r="K20" i="1"/>
  <c r="L20" i="1" s="1"/>
  <c r="K21" i="1"/>
  <c r="L21" i="1" s="1"/>
  <c r="K18" i="1"/>
  <c r="L18" i="1" s="1"/>
  <c r="F22" i="1"/>
  <c r="F19" i="1"/>
  <c r="F20" i="1"/>
  <c r="F21" i="1"/>
  <c r="F18" i="1"/>
  <c r="E19" i="1"/>
  <c r="E20" i="1"/>
  <c r="E21" i="1"/>
  <c r="E18" i="1"/>
  <c r="G22" i="2" l="1"/>
</calcChain>
</file>

<file path=xl/sharedStrings.xml><?xml version="1.0" encoding="utf-8"?>
<sst xmlns="http://schemas.openxmlformats.org/spreadsheetml/2006/main" count="103" uniqueCount="63">
  <si>
    <t>Año</t>
  </si>
  <si>
    <t>Flujo de Efectivo</t>
  </si>
  <si>
    <t>A una Tasa de 10%</t>
  </si>
  <si>
    <t>Factor de Descuento</t>
  </si>
  <si>
    <t>Formula de Descuento</t>
  </si>
  <si>
    <t xml:space="preserve">Valor Presente </t>
  </si>
  <si>
    <t>1/(1+0.1)^1</t>
  </si>
  <si>
    <t>1/(1+0.1)^2</t>
  </si>
  <si>
    <t>1/(1+0.1)^3</t>
  </si>
  <si>
    <t>1/(1+0.1)^4</t>
  </si>
  <si>
    <t>Total</t>
  </si>
  <si>
    <t>A una Tasa de 18%</t>
  </si>
  <si>
    <t>1/(1+0.18)^1</t>
  </si>
  <si>
    <t>1/(1+0.18)^2</t>
  </si>
  <si>
    <t>1/(1+0.18)^3</t>
  </si>
  <si>
    <t>1/(1+0.18)^4</t>
  </si>
  <si>
    <t>A una Tasa de 24%</t>
  </si>
  <si>
    <t>1/(1+0.24)^1</t>
  </si>
  <si>
    <t>1/(1+0.24)^2</t>
  </si>
  <si>
    <t>1/(1+0.24)^3</t>
  </si>
  <si>
    <t>1/(1+0.24)^4</t>
  </si>
  <si>
    <t>A una tasa de 8%</t>
  </si>
  <si>
    <t>Valor Futuro</t>
  </si>
  <si>
    <t>(1+0.08)^1</t>
  </si>
  <si>
    <t>(1+0.08)^2</t>
  </si>
  <si>
    <t>(1+0.08)^3</t>
  </si>
  <si>
    <t>A una tasa del 11%</t>
  </si>
  <si>
    <t>A una tasa del 24%</t>
  </si>
  <si>
    <t>(1+0.11)^3</t>
  </si>
  <si>
    <t>(1+0.11)^2</t>
  </si>
  <si>
    <t>(1+0.11)^1</t>
  </si>
  <si>
    <t>(1+0.24)^3</t>
  </si>
  <si>
    <t>(1+0.24)^2</t>
  </si>
  <si>
    <t>(1+0.24)^1</t>
  </si>
  <si>
    <t>Encuentre la TAE en cada uno de los siguientes casos:</t>
  </si>
  <si>
    <t>Tasa Estipulada</t>
  </si>
  <si>
    <t>Periodos de Capitalización</t>
  </si>
  <si>
    <t>Trimestral</t>
  </si>
  <si>
    <t>Mensual</t>
  </si>
  <si>
    <t>Diaria</t>
  </si>
  <si>
    <t>Infinito</t>
  </si>
  <si>
    <t>∞</t>
  </si>
  <si>
    <t>Periodos al Año</t>
  </si>
  <si>
    <t>Formula de la TAE</t>
  </si>
  <si>
    <t>(1+(0.08/4))^4-1</t>
  </si>
  <si>
    <t>(1+(0.16/12))^12-1</t>
  </si>
  <si>
    <t>(1+(0.12/12))^365-1</t>
  </si>
  <si>
    <t>e^0.15</t>
  </si>
  <si>
    <t>Tasa Efectiva</t>
  </si>
  <si>
    <t>Identifiación de Variables</t>
  </si>
  <si>
    <t>Pago</t>
  </si>
  <si>
    <t>Rendimiento Requerido</t>
  </si>
  <si>
    <t>Valor Presente de la Poliza</t>
  </si>
  <si>
    <t>Ejercicio 12-Capitulo 6-Fundamentos de las Finanzas Corporativas</t>
  </si>
  <si>
    <t>25,000.00/0.07</t>
  </si>
  <si>
    <t>C</t>
  </si>
  <si>
    <t>Precio</t>
  </si>
  <si>
    <t>Tasa</t>
  </si>
  <si>
    <t>Plazo</t>
  </si>
  <si>
    <t>68500/((1-(1/(1+(0.069/12))^60))/(0.069/12))</t>
  </si>
  <si>
    <t>Factor de Descuento:</t>
  </si>
  <si>
    <t>Formula Tasa Anual Efectiva:</t>
  </si>
  <si>
    <t>Formula de Valor Presente a Perpetuidad: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</si>
</sst>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0.0000"/>
    <numFmt numFmtId="179" formatCode="0.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3" fillId="0" borderId="0" xfId="0" applyFont="1"/>
    <xf numFmtId="43" fontId="0" fillId="0" borderId="0" xfId="0" applyNumberFormat="1"/>
    <xf numFmtId="43" fontId="0" fillId="0" borderId="1" xfId="0" applyNumberFormat="1" applyBorder="1"/>
    <xf numFmtId="43" fontId="3" fillId="0" borderId="0" xfId="0" applyNumberFormat="1" applyFont="1"/>
    <xf numFmtId="170" fontId="0" fillId="0" borderId="1" xfId="0" applyNumberFormat="1" applyBorder="1"/>
    <xf numFmtId="0" fontId="0" fillId="0" borderId="1" xfId="0" applyBorder="1" applyAlignment="1">
      <alignment horizontal="right"/>
    </xf>
    <xf numFmtId="170" fontId="0" fillId="0" borderId="0" xfId="0" applyNumberFormat="1"/>
    <xf numFmtId="1" fontId="0" fillId="0" borderId="1" xfId="0" applyNumberFormat="1" applyBorder="1" applyAlignment="1">
      <alignment horizontal="left"/>
    </xf>
    <xf numFmtId="9" fontId="0" fillId="0" borderId="0" xfId="2" applyFont="1"/>
    <xf numFmtId="0" fontId="0" fillId="0" borderId="0" xfId="0" applyAlignment="1">
      <alignment horizontal="right"/>
    </xf>
    <xf numFmtId="9" fontId="0" fillId="0" borderId="1" xfId="2" applyFont="1" applyBorder="1"/>
    <xf numFmtId="10" fontId="0" fillId="0" borderId="0" xfId="2" applyNumberFormat="1" applyFont="1"/>
    <xf numFmtId="10" fontId="0" fillId="0" borderId="1" xfId="2" applyNumberFormat="1" applyFont="1" applyBorder="1"/>
    <xf numFmtId="179" fontId="0" fillId="0" borderId="1" xfId="0" applyNumberFormat="1" applyBorder="1"/>
    <xf numFmtId="10" fontId="0" fillId="0" borderId="1" xfId="0" applyNumberFormat="1" applyBorder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0</xdr:row>
      <xdr:rowOff>68580</xdr:rowOff>
    </xdr:from>
    <xdr:to>
      <xdr:col>8</xdr:col>
      <xdr:colOff>76200</xdr:colOff>
      <xdr:row>5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8BD0A4-7E58-40A1-9536-A2775BE06E7C}"/>
            </a:ext>
          </a:extLst>
        </xdr:cNvPr>
        <xdr:cNvSpPr txBox="1"/>
      </xdr:nvSpPr>
      <xdr:spPr>
        <a:xfrm>
          <a:off x="335280" y="68580"/>
          <a:ext cx="461772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1-Capitulo 6-Fundamentos de las Finanzas Corporativas</a:t>
          </a:r>
          <a:endParaRPr lang="es-419" b="1"/>
        </a:p>
        <a:p>
          <a:r>
            <a:rPr lang="es-419"/>
            <a:t>Seaborn Co., ha identificado un proyecto de inversión con los siguientes flujos de efectivo. Si la tasa de descuento es de 10%, ¿cuál es el valor presente de estos flujos de efectivo? ¿Cuál es el valor presente a 18%? ¿Y a 24%?</a:t>
          </a:r>
          <a:endParaRPr lang="es-419" sz="1100"/>
        </a:p>
      </xdr:txBody>
    </xdr:sp>
    <xdr:clientData/>
  </xdr:twoCellAnchor>
  <xdr:twoCellAnchor editAs="oneCell">
    <xdr:from>
      <xdr:col>3</xdr:col>
      <xdr:colOff>678180</xdr:colOff>
      <xdr:row>7</xdr:row>
      <xdr:rowOff>68580</xdr:rowOff>
    </xdr:from>
    <xdr:to>
      <xdr:col>6</xdr:col>
      <xdr:colOff>401032</xdr:colOff>
      <xdr:row>13</xdr:row>
      <xdr:rowOff>68580</xdr:rowOff>
    </xdr:to>
    <xdr:pic>
      <xdr:nvPicPr>
        <xdr:cNvPr id="3" name="Picture 2" descr="BANCO INTERAMERICANO DE DESARROLLO EL VALOR PRESENTE NETO DE LAS OFERTAS. -  ppt descargar">
          <a:extLst>
            <a:ext uri="{FF2B5EF4-FFF2-40B4-BE49-F238E27FC236}">
              <a16:creationId xmlns:a16="http://schemas.microsoft.com/office/drawing/2014/main" id="{4B3CF443-4C9A-49C6-A30D-5F5DB0851C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0" t="24111" r="4916" b="35778"/>
        <a:stretch/>
      </xdr:blipFill>
      <xdr:spPr bwMode="auto">
        <a:xfrm>
          <a:off x="2895600" y="1348740"/>
          <a:ext cx="3212812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53340</xdr:rowOff>
    </xdr:from>
    <xdr:to>
      <xdr:col>10</xdr:col>
      <xdr:colOff>304800</xdr:colOff>
      <xdr:row>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557DF0-4E9B-4F32-8438-6801D79E0E4A}"/>
            </a:ext>
          </a:extLst>
        </xdr:cNvPr>
        <xdr:cNvSpPr txBox="1"/>
      </xdr:nvSpPr>
      <xdr:spPr>
        <a:xfrm>
          <a:off x="670560" y="53340"/>
          <a:ext cx="57302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3-Capitulo 6-Finanzas Corporativas</a:t>
          </a:r>
          <a:endParaRPr lang="es-419" b="1"/>
        </a:p>
        <a:p>
          <a:endParaRPr lang="es-419" b="0"/>
        </a:p>
        <a:p>
          <a:r>
            <a:rPr lang="es-419" b="0"/>
            <a:t>Paradise, Inc., ha identificado un proyecto de inversión con los siguientes flujos de efectivo. Si la tasa de descuento es de 8%, ¿cuál es el valor futuro de estos flujos de efectivo en el cuarto año? ¿Cuál es el valor futuro a una tasa de descuento de 11%? ¿Y a 24%?</a:t>
          </a:r>
          <a:endParaRPr lang="es-419" sz="1100" b="0"/>
        </a:p>
      </xdr:txBody>
    </xdr:sp>
    <xdr:clientData/>
  </xdr:twoCellAnchor>
  <xdr:twoCellAnchor editAs="oneCell">
    <xdr:from>
      <xdr:col>4</xdr:col>
      <xdr:colOff>1287474</xdr:colOff>
      <xdr:row>8</xdr:row>
      <xdr:rowOff>60960</xdr:rowOff>
    </xdr:from>
    <xdr:to>
      <xdr:col>6</xdr:col>
      <xdr:colOff>678179</xdr:colOff>
      <xdr:row>12</xdr:row>
      <xdr:rowOff>106680</xdr:rowOff>
    </xdr:to>
    <xdr:pic>
      <xdr:nvPicPr>
        <xdr:cNvPr id="4" name="Picture 3" descr="Valor presente y valor futuro: definición, fórmulas y ejemplos - Rankia">
          <a:extLst>
            <a:ext uri="{FF2B5EF4-FFF2-40B4-BE49-F238E27FC236}">
              <a16:creationId xmlns:a16="http://schemas.microsoft.com/office/drawing/2014/main" id="{8E4D17EF-B543-4683-9C78-1D6EEDCF2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494" y="1524000"/>
          <a:ext cx="1958645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993143</xdr:colOff>
      <xdr:row>6</xdr:row>
      <xdr:rowOff>76106</xdr:rowOff>
    </xdr:from>
    <xdr:to>
      <xdr:col>5</xdr:col>
      <xdr:colOff>1303222</xdr:colOff>
      <xdr:row>7</xdr:row>
      <xdr:rowOff>135717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923DD-2122-466A-B963-52C478C8A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471" t="56343" r="56800" b="41323"/>
        <a:stretch/>
      </xdr:blipFill>
      <xdr:spPr>
        <a:xfrm>
          <a:off x="4709837" y="1195779"/>
          <a:ext cx="2689385" cy="2462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99060</xdr:rowOff>
    </xdr:from>
    <xdr:to>
      <xdr:col>8</xdr:col>
      <xdr:colOff>594360</xdr:colOff>
      <xdr:row>6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E80993-A4F6-427D-97B5-B01D39BD4607}"/>
            </a:ext>
          </a:extLst>
        </xdr:cNvPr>
        <xdr:cNvSpPr txBox="1"/>
      </xdr:nvSpPr>
      <xdr:spPr>
        <a:xfrm>
          <a:off x="350520" y="99060"/>
          <a:ext cx="512064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 10. Capitulo</a:t>
          </a:r>
          <a:r>
            <a:rPr lang="es-419" b="1" baseline="0"/>
            <a:t> 6-Fundamentos de las Finanzas Corporativas</a:t>
          </a:r>
          <a:endParaRPr lang="es-419" b="1"/>
        </a:p>
        <a:p>
          <a:r>
            <a:rPr lang="es-419"/>
            <a:t>The Maybe Pay Life |Insurance Co., está tratando de venderle una póliza de inversión que le pagará a usted y a sus herederos 25 000 dólares anuales de por vida. Si el rendimiento requerido sobre esta inversión es de 7.2%, ¿cuánto pagará usted por la póliza?</a:t>
          </a:r>
          <a:endParaRPr lang="es-419" sz="1100" b="1"/>
        </a:p>
      </xdr:txBody>
    </xdr:sp>
    <xdr:clientData/>
  </xdr:twoCellAnchor>
  <xdr:twoCellAnchor editAs="oneCell">
    <xdr:from>
      <xdr:col>4</xdr:col>
      <xdr:colOff>579813</xdr:colOff>
      <xdr:row>10</xdr:row>
      <xdr:rowOff>43186</xdr:rowOff>
    </xdr:from>
    <xdr:to>
      <xdr:col>8</xdr:col>
      <xdr:colOff>442247</xdr:colOff>
      <xdr:row>11</xdr:row>
      <xdr:rowOff>136970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F911B-2732-4F89-9FAF-0B8EE51D29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587" t="63570" r="49847" b="33763"/>
        <a:stretch/>
      </xdr:blipFill>
      <xdr:spPr>
        <a:xfrm>
          <a:off x="4032140" y="1909308"/>
          <a:ext cx="2288394" cy="280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10</xdr:col>
      <xdr:colOff>114300</xdr:colOff>
      <xdr:row>8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8CCCDF-4516-490A-922A-EE4760F2BA1B}"/>
            </a:ext>
          </a:extLst>
        </xdr:cNvPr>
        <xdr:cNvSpPr txBox="1"/>
      </xdr:nvSpPr>
      <xdr:spPr>
        <a:xfrm>
          <a:off x="426720" y="198120"/>
          <a:ext cx="578358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20-Capitulo 6-Fundamentos de las Finanzas Corporativas</a:t>
          </a:r>
          <a:endParaRPr lang="es-419" b="1"/>
        </a:p>
        <a:p>
          <a:endParaRPr lang="es-419"/>
        </a:p>
        <a:p>
          <a:r>
            <a:rPr lang="es-419"/>
            <a:t>Una persona quiere comprar un automóvil deportivo nuevo a un precio de 68 500 dólares y la oficina de finanzas del distribuidor le ha cotizado un préstamo con 6.9% de TPA a 60 meses para comprar el vehículo. ¿De cuánto serán sus pagos mensuales? ¿Cuál es la tasa anual efectiva sobre este préstamo?</a:t>
          </a:r>
          <a:endParaRPr lang="es-419" sz="1100"/>
        </a:p>
      </xdr:txBody>
    </xdr:sp>
    <xdr:clientData/>
  </xdr:twoCellAnchor>
  <xdr:twoCellAnchor editAs="oneCell">
    <xdr:from>
      <xdr:col>11</xdr:col>
      <xdr:colOff>144780</xdr:colOff>
      <xdr:row>11</xdr:row>
      <xdr:rowOff>15240</xdr:rowOff>
    </xdr:from>
    <xdr:to>
      <xdr:col>19</xdr:col>
      <xdr:colOff>433137</xdr:colOff>
      <xdr:row>13</xdr:row>
      <xdr:rowOff>93292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94451D4B-4E11-4864-B7BC-5644B9DF84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582" t="52562" r="45505" b="44534"/>
        <a:stretch/>
      </xdr:blipFill>
      <xdr:spPr bwMode="auto">
        <a:xfrm>
          <a:off x="6850380" y="2026920"/>
          <a:ext cx="5165157" cy="44381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7D5E-D9DC-4F68-B46D-CAD11C02E2B4}">
  <dimension ref="B8:R22"/>
  <sheetViews>
    <sheetView workbookViewId="0">
      <selection activeCell="J10" sqref="J10"/>
    </sheetView>
  </sheetViews>
  <sheetFormatPr defaultRowHeight="14.4" x14ac:dyDescent="0.3"/>
  <cols>
    <col min="3" max="3" width="14.5546875" bestFit="1" customWidth="1"/>
    <col min="4" max="4" width="19.44140625" bestFit="1" customWidth="1"/>
    <col min="5" max="5" width="18" customWidth="1"/>
    <col min="6" max="6" width="13.44140625" bestFit="1" customWidth="1"/>
    <col min="9" max="9" width="14.5546875" bestFit="1" customWidth="1"/>
    <col min="10" max="10" width="19.44140625" bestFit="1" customWidth="1"/>
    <col min="11" max="11" width="18" bestFit="1" customWidth="1"/>
    <col min="12" max="12" width="13.44140625" bestFit="1" customWidth="1"/>
    <col min="15" max="15" width="14.5546875" bestFit="1" customWidth="1"/>
    <col min="16" max="16" width="19.44140625" bestFit="1" customWidth="1"/>
    <col min="18" max="18" width="13.44140625" bestFit="1" customWidth="1"/>
  </cols>
  <sheetData>
    <row r="8" spans="2:14" x14ac:dyDescent="0.3">
      <c r="B8" s="19" t="s">
        <v>0</v>
      </c>
      <c r="C8" s="19" t="s">
        <v>1</v>
      </c>
    </row>
    <row r="9" spans="2:14" x14ac:dyDescent="0.3">
      <c r="B9" s="2">
        <v>1</v>
      </c>
      <c r="C9" s="3">
        <v>950</v>
      </c>
    </row>
    <row r="10" spans="2:14" x14ac:dyDescent="0.3">
      <c r="B10" s="2">
        <v>2</v>
      </c>
      <c r="C10" s="3">
        <v>1040</v>
      </c>
    </row>
    <row r="11" spans="2:14" x14ac:dyDescent="0.3">
      <c r="B11" s="2">
        <v>3</v>
      </c>
      <c r="C11" s="3">
        <v>1130</v>
      </c>
    </row>
    <row r="12" spans="2:14" x14ac:dyDescent="0.3">
      <c r="B12" s="2">
        <v>4</v>
      </c>
      <c r="C12" s="3">
        <v>1075</v>
      </c>
    </row>
    <row r="15" spans="2:14" x14ac:dyDescent="0.3">
      <c r="B15" s="4" t="s">
        <v>2</v>
      </c>
      <c r="H15" s="4" t="s">
        <v>11</v>
      </c>
      <c r="N15" s="4" t="s">
        <v>16</v>
      </c>
    </row>
    <row r="17" spans="2:18" x14ac:dyDescent="0.3">
      <c r="B17" s="19" t="s">
        <v>0</v>
      </c>
      <c r="C17" s="19" t="s">
        <v>1</v>
      </c>
      <c r="D17" s="19" t="s">
        <v>4</v>
      </c>
      <c r="E17" s="19" t="s">
        <v>3</v>
      </c>
      <c r="F17" s="19" t="s">
        <v>5</v>
      </c>
      <c r="H17" s="19" t="s">
        <v>0</v>
      </c>
      <c r="I17" s="19" t="s">
        <v>1</v>
      </c>
      <c r="J17" s="19" t="s">
        <v>4</v>
      </c>
      <c r="K17" s="19" t="s">
        <v>3</v>
      </c>
      <c r="L17" s="19" t="s">
        <v>5</v>
      </c>
      <c r="N17" s="19" t="s">
        <v>0</v>
      </c>
      <c r="O17" s="19" t="s">
        <v>1</v>
      </c>
      <c r="P17" s="19" t="s">
        <v>4</v>
      </c>
      <c r="Q17" s="19" t="s">
        <v>3</v>
      </c>
      <c r="R17" s="19" t="s">
        <v>5</v>
      </c>
    </row>
    <row r="18" spans="2:18" x14ac:dyDescent="0.3">
      <c r="B18" s="2">
        <v>1</v>
      </c>
      <c r="C18" s="3">
        <v>950</v>
      </c>
      <c r="D18" s="2" t="s">
        <v>6</v>
      </c>
      <c r="E18" s="8">
        <f>1/(1+0.1)^B18</f>
        <v>0.90909090909090906</v>
      </c>
      <c r="F18" s="6">
        <f>E18*C18</f>
        <v>863.63636363636363</v>
      </c>
      <c r="H18" s="2">
        <v>1</v>
      </c>
      <c r="I18" s="3">
        <v>950</v>
      </c>
      <c r="J18" s="2" t="s">
        <v>12</v>
      </c>
      <c r="K18" s="8">
        <f>1/(1+0.18)^H18</f>
        <v>0.84745762711864414</v>
      </c>
      <c r="L18" s="6">
        <f>K18*I18</f>
        <v>805.08474576271192</v>
      </c>
      <c r="N18" s="2">
        <v>1</v>
      </c>
      <c r="O18" s="3">
        <v>950</v>
      </c>
      <c r="P18" s="2" t="s">
        <v>17</v>
      </c>
      <c r="Q18" s="8">
        <f>1/(1+0.24)^N18</f>
        <v>0.80645161290322587</v>
      </c>
      <c r="R18" s="6">
        <f>Q18*O18</f>
        <v>766.12903225806463</v>
      </c>
    </row>
    <row r="19" spans="2:18" x14ac:dyDescent="0.3">
      <c r="B19" s="2">
        <v>2</v>
      </c>
      <c r="C19" s="3">
        <v>1040</v>
      </c>
      <c r="D19" s="2" t="s">
        <v>7</v>
      </c>
      <c r="E19" s="8">
        <f t="shared" ref="E19:E21" si="0">1/(1+0.1)^B19</f>
        <v>0.82644628099173545</v>
      </c>
      <c r="F19" s="6">
        <f t="shared" ref="F19:F21" si="1">E19*C19</f>
        <v>859.50413223140481</v>
      </c>
      <c r="H19" s="2">
        <v>2</v>
      </c>
      <c r="I19" s="3">
        <v>1040</v>
      </c>
      <c r="J19" s="2" t="s">
        <v>13</v>
      </c>
      <c r="K19" s="8">
        <f t="shared" ref="K19:K21" si="2">1/(1+0.18)^H19</f>
        <v>0.71818442976156283</v>
      </c>
      <c r="L19" s="6">
        <f t="shared" ref="L19:L21" si="3">K19*I19</f>
        <v>746.91180695202536</v>
      </c>
      <c r="N19" s="2">
        <v>2</v>
      </c>
      <c r="O19" s="3">
        <v>1040</v>
      </c>
      <c r="P19" s="2" t="s">
        <v>18</v>
      </c>
      <c r="Q19" s="8">
        <f t="shared" ref="Q19:Q21" si="4">1/(1+0.24)^N19</f>
        <v>0.65036420395421435</v>
      </c>
      <c r="R19" s="6">
        <f t="shared" ref="R19:R21" si="5">Q19*O19</f>
        <v>676.37877211238288</v>
      </c>
    </row>
    <row r="20" spans="2:18" x14ac:dyDescent="0.3">
      <c r="B20" s="2">
        <v>3</v>
      </c>
      <c r="C20" s="3">
        <v>1130</v>
      </c>
      <c r="D20" s="2" t="s">
        <v>8</v>
      </c>
      <c r="E20" s="8">
        <f t="shared" si="0"/>
        <v>0.75131480090157754</v>
      </c>
      <c r="F20" s="6">
        <f t="shared" si="1"/>
        <v>848.98572501878266</v>
      </c>
      <c r="H20" s="2">
        <v>3</v>
      </c>
      <c r="I20" s="3">
        <v>1130</v>
      </c>
      <c r="J20" s="2" t="s">
        <v>14</v>
      </c>
      <c r="K20" s="8">
        <f t="shared" si="2"/>
        <v>0.6086308726792905</v>
      </c>
      <c r="L20" s="6">
        <f t="shared" si="3"/>
        <v>687.75288612759823</v>
      </c>
      <c r="N20" s="2">
        <v>3</v>
      </c>
      <c r="O20" s="3">
        <v>1130</v>
      </c>
      <c r="P20" s="2" t="s">
        <v>19</v>
      </c>
      <c r="Q20" s="8">
        <f t="shared" si="4"/>
        <v>0.52448726125339862</v>
      </c>
      <c r="R20" s="6">
        <f t="shared" si="5"/>
        <v>592.67060521634039</v>
      </c>
    </row>
    <row r="21" spans="2:18" x14ac:dyDescent="0.3">
      <c r="B21" s="2">
        <v>4</v>
      </c>
      <c r="C21" s="3">
        <v>1075</v>
      </c>
      <c r="D21" s="2" t="s">
        <v>9</v>
      </c>
      <c r="E21" s="8">
        <f t="shared" si="0"/>
        <v>0.68301345536507052</v>
      </c>
      <c r="F21" s="6">
        <f t="shared" si="1"/>
        <v>734.23946451745076</v>
      </c>
      <c r="H21" s="2">
        <v>4</v>
      </c>
      <c r="I21" s="3">
        <v>1075</v>
      </c>
      <c r="J21" s="2" t="s">
        <v>15</v>
      </c>
      <c r="K21" s="8">
        <f t="shared" si="2"/>
        <v>0.51578887515194116</v>
      </c>
      <c r="L21" s="6">
        <f t="shared" si="3"/>
        <v>554.47304078833679</v>
      </c>
      <c r="N21" s="2">
        <v>4</v>
      </c>
      <c r="O21" s="3">
        <v>1075</v>
      </c>
      <c r="P21" s="2" t="s">
        <v>20</v>
      </c>
      <c r="Q21" s="8">
        <f t="shared" si="4"/>
        <v>0.42297359778499888</v>
      </c>
      <c r="R21" s="6">
        <f t="shared" si="5"/>
        <v>454.6966176188738</v>
      </c>
    </row>
    <row r="22" spans="2:18" x14ac:dyDescent="0.3">
      <c r="B22" s="4" t="s">
        <v>10</v>
      </c>
      <c r="F22" s="7">
        <f>SUM(F18:F21)</f>
        <v>3306.3656854040019</v>
      </c>
      <c r="H22" s="4" t="s">
        <v>10</v>
      </c>
      <c r="L22" s="7">
        <f>SUM(L18:L21)</f>
        <v>2794.2224796306723</v>
      </c>
      <c r="N22" s="4" t="s">
        <v>10</v>
      </c>
      <c r="R22" s="7">
        <f>SUM(R18:R21)</f>
        <v>2489.8750272056618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4495-5556-41DE-8679-27E72F27D706}">
  <dimension ref="C7:S22"/>
  <sheetViews>
    <sheetView workbookViewId="0">
      <selection activeCell="I8" sqref="I8"/>
    </sheetView>
  </sheetViews>
  <sheetFormatPr defaultRowHeight="14.4" x14ac:dyDescent="0.3"/>
  <cols>
    <col min="4" max="4" width="14.5546875" bestFit="1" customWidth="1"/>
    <col min="5" max="5" width="19.44140625" bestFit="1" customWidth="1"/>
    <col min="6" max="6" width="18" bestFit="1" customWidth="1"/>
    <col min="7" max="7" width="11.109375" bestFit="1" customWidth="1"/>
    <col min="10" max="10" width="14.5546875" bestFit="1" customWidth="1"/>
    <col min="11" max="11" width="19.44140625" bestFit="1" customWidth="1"/>
    <col min="12" max="12" width="18" bestFit="1" customWidth="1"/>
    <col min="13" max="13" width="11.109375" bestFit="1" customWidth="1"/>
    <col min="16" max="16" width="14.5546875" bestFit="1" customWidth="1"/>
    <col min="17" max="17" width="19.44140625" bestFit="1" customWidth="1"/>
    <col min="18" max="18" width="18" bestFit="1" customWidth="1"/>
    <col min="19" max="19" width="11.109375" bestFit="1" customWidth="1"/>
  </cols>
  <sheetData>
    <row r="7" spans="3:15" x14ac:dyDescent="0.3">
      <c r="C7" s="19" t="s">
        <v>0</v>
      </c>
      <c r="D7" s="19" t="s">
        <v>1</v>
      </c>
    </row>
    <row r="8" spans="3:15" x14ac:dyDescent="0.3">
      <c r="C8" s="2">
        <v>1</v>
      </c>
      <c r="D8" s="3">
        <v>940</v>
      </c>
      <c r="F8" t="s">
        <v>60</v>
      </c>
    </row>
    <row r="9" spans="3:15" x14ac:dyDescent="0.3">
      <c r="C9" s="2">
        <v>2</v>
      </c>
      <c r="D9" s="3">
        <v>1090</v>
      </c>
    </row>
    <row r="10" spans="3:15" x14ac:dyDescent="0.3">
      <c r="C10" s="2">
        <v>3</v>
      </c>
      <c r="D10" s="3">
        <v>1340</v>
      </c>
    </row>
    <row r="11" spans="3:15" x14ac:dyDescent="0.3">
      <c r="C11" s="2">
        <v>4</v>
      </c>
      <c r="D11" s="3">
        <v>1405</v>
      </c>
    </row>
    <row r="15" spans="3:15" x14ac:dyDescent="0.3">
      <c r="C15" s="4" t="s">
        <v>21</v>
      </c>
      <c r="I15" s="4" t="s">
        <v>26</v>
      </c>
      <c r="O15" s="4" t="s">
        <v>27</v>
      </c>
    </row>
    <row r="17" spans="3:19" x14ac:dyDescent="0.3">
      <c r="C17" s="19" t="s">
        <v>0</v>
      </c>
      <c r="D17" s="19" t="s">
        <v>1</v>
      </c>
      <c r="E17" s="19" t="s">
        <v>4</v>
      </c>
      <c r="F17" s="19" t="s">
        <v>3</v>
      </c>
      <c r="G17" s="19" t="s">
        <v>22</v>
      </c>
      <c r="I17" s="19" t="s">
        <v>0</v>
      </c>
      <c r="J17" s="19" t="s">
        <v>1</v>
      </c>
      <c r="K17" s="19" t="s">
        <v>4</v>
      </c>
      <c r="L17" s="19" t="s">
        <v>3</v>
      </c>
      <c r="M17" s="19" t="s">
        <v>22</v>
      </c>
      <c r="O17" s="19" t="s">
        <v>0</v>
      </c>
      <c r="P17" s="19" t="s">
        <v>1</v>
      </c>
      <c r="Q17" s="19" t="s">
        <v>4</v>
      </c>
      <c r="R17" s="19" t="s">
        <v>3</v>
      </c>
      <c r="S17" s="19" t="s">
        <v>22</v>
      </c>
    </row>
    <row r="18" spans="3:19" x14ac:dyDescent="0.3">
      <c r="C18" s="2">
        <v>1</v>
      </c>
      <c r="D18" s="3">
        <v>940</v>
      </c>
      <c r="E18" s="2" t="s">
        <v>25</v>
      </c>
      <c r="F18" s="8">
        <f>(1+0.08)^3</f>
        <v>1.2597120000000002</v>
      </c>
      <c r="G18" s="6">
        <f>F18*D18</f>
        <v>1184.1292800000001</v>
      </c>
      <c r="I18" s="2">
        <v>1</v>
      </c>
      <c r="J18" s="3">
        <v>940</v>
      </c>
      <c r="K18" s="2" t="s">
        <v>28</v>
      </c>
      <c r="L18" s="8">
        <f>(1+0.11)^3</f>
        <v>1.3676310000000003</v>
      </c>
      <c r="M18" s="6">
        <f>L18*J18</f>
        <v>1285.5731400000002</v>
      </c>
      <c r="O18" s="2">
        <v>1</v>
      </c>
      <c r="P18" s="3">
        <v>940</v>
      </c>
      <c r="Q18" s="2" t="s">
        <v>31</v>
      </c>
      <c r="R18" s="8">
        <f>(1+0.24)^3</f>
        <v>1.9066240000000001</v>
      </c>
      <c r="S18" s="6">
        <f>R18*P18</f>
        <v>1792.2265600000001</v>
      </c>
    </row>
    <row r="19" spans="3:19" x14ac:dyDescent="0.3">
      <c r="C19" s="2">
        <v>2</v>
      </c>
      <c r="D19" s="3">
        <v>1090</v>
      </c>
      <c r="E19" s="2" t="s">
        <v>24</v>
      </c>
      <c r="F19" s="8">
        <f>(1+0.08)^2</f>
        <v>1.1664000000000001</v>
      </c>
      <c r="G19" s="6">
        <f t="shared" ref="G19:G21" si="0">F19*D19</f>
        <v>1271.3760000000002</v>
      </c>
      <c r="I19" s="2">
        <v>2</v>
      </c>
      <c r="J19" s="3">
        <v>1090</v>
      </c>
      <c r="K19" s="2" t="s">
        <v>29</v>
      </c>
      <c r="L19" s="8">
        <f>(1+0.11)^2</f>
        <v>1.2321000000000002</v>
      </c>
      <c r="M19" s="6">
        <f t="shared" ref="M19:M20" si="1">L19*J19</f>
        <v>1342.9890000000003</v>
      </c>
      <c r="O19" s="2">
        <v>2</v>
      </c>
      <c r="P19" s="3">
        <v>1090</v>
      </c>
      <c r="Q19" s="2" t="s">
        <v>32</v>
      </c>
      <c r="R19" s="8">
        <f>(1+0.24)^2</f>
        <v>1.5376000000000001</v>
      </c>
      <c r="S19" s="6">
        <f t="shared" ref="S19:S20" si="2">R19*P19</f>
        <v>1675.9840000000002</v>
      </c>
    </row>
    <row r="20" spans="3:19" x14ac:dyDescent="0.3">
      <c r="C20" s="2">
        <v>3</v>
      </c>
      <c r="D20" s="3">
        <v>1340</v>
      </c>
      <c r="E20" s="2" t="s">
        <v>23</v>
      </c>
      <c r="F20" s="8">
        <f>(1+0.08)^1</f>
        <v>1.08</v>
      </c>
      <c r="G20" s="6">
        <f t="shared" si="0"/>
        <v>1447.2</v>
      </c>
      <c r="I20" s="2">
        <v>3</v>
      </c>
      <c r="J20" s="3">
        <v>1340</v>
      </c>
      <c r="K20" s="2" t="s">
        <v>30</v>
      </c>
      <c r="L20" s="8">
        <f>(1+0.11)^1</f>
        <v>1.1100000000000001</v>
      </c>
      <c r="M20" s="6">
        <f t="shared" si="1"/>
        <v>1487.4</v>
      </c>
      <c r="O20" s="2">
        <v>3</v>
      </c>
      <c r="P20" s="3">
        <v>1340</v>
      </c>
      <c r="Q20" s="2" t="s">
        <v>33</v>
      </c>
      <c r="R20" s="8">
        <f>(1+0.24)^1</f>
        <v>1.24</v>
      </c>
      <c r="S20" s="6">
        <f t="shared" si="2"/>
        <v>1661.6</v>
      </c>
    </row>
    <row r="21" spans="3:19" x14ac:dyDescent="0.3">
      <c r="C21" s="2">
        <v>4</v>
      </c>
      <c r="D21" s="3">
        <v>1405</v>
      </c>
      <c r="E21" s="11">
        <v>0</v>
      </c>
      <c r="F21" s="8">
        <v>0</v>
      </c>
      <c r="G21" s="6">
        <f>D21</f>
        <v>1405</v>
      </c>
      <c r="I21" s="2">
        <v>4</v>
      </c>
      <c r="J21" s="3">
        <v>1405</v>
      </c>
      <c r="K21" s="11">
        <v>0</v>
      </c>
      <c r="L21" s="8">
        <v>0</v>
      </c>
      <c r="M21" s="6">
        <f>J21</f>
        <v>1405</v>
      </c>
      <c r="O21" s="2">
        <v>4</v>
      </c>
      <c r="P21" s="3">
        <v>1405</v>
      </c>
      <c r="Q21" s="11">
        <v>0</v>
      </c>
      <c r="R21" s="8">
        <v>0</v>
      </c>
      <c r="S21" s="6">
        <f>P21</f>
        <v>1405</v>
      </c>
    </row>
    <row r="22" spans="3:19" x14ac:dyDescent="0.3">
      <c r="C22" s="4" t="s">
        <v>10</v>
      </c>
      <c r="F22" s="10"/>
      <c r="G22" s="7">
        <f>SUM(G18:G21)</f>
        <v>5307.7052800000001</v>
      </c>
      <c r="I22" s="4" t="s">
        <v>10</v>
      </c>
      <c r="M22" s="7">
        <f>SUM(M18:M21)</f>
        <v>5520.9621400000005</v>
      </c>
      <c r="O22" s="4" t="s">
        <v>10</v>
      </c>
      <c r="S22" s="7">
        <f>SUM(S18:S21)</f>
        <v>6534.8105599999999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8DF7-2BAE-465E-8B67-54F9AE650E59}">
  <dimension ref="A1:F19"/>
  <sheetViews>
    <sheetView zoomScale="98" zoomScaleNormal="98" workbookViewId="0">
      <selection activeCell="E14" sqref="E14"/>
    </sheetView>
  </sheetViews>
  <sheetFormatPr defaultRowHeight="14.4" x14ac:dyDescent="0.3"/>
  <cols>
    <col min="2" max="3" width="22.6640625" bestFit="1" customWidth="1"/>
    <col min="4" max="4" width="14.5546875" bestFit="1" customWidth="1"/>
    <col min="5" max="6" width="20.21875" bestFit="1" customWidth="1"/>
  </cols>
  <sheetData>
    <row r="1" spans="1:6" x14ac:dyDescent="0.3">
      <c r="A1" s="4" t="s">
        <v>53</v>
      </c>
    </row>
    <row r="2" spans="1:6" x14ac:dyDescent="0.3">
      <c r="A2" t="s">
        <v>34</v>
      </c>
    </row>
    <row r="5" spans="1:6" x14ac:dyDescent="0.3">
      <c r="B5" s="19" t="s">
        <v>35</v>
      </c>
      <c r="C5" s="19" t="s">
        <v>36</v>
      </c>
    </row>
    <row r="6" spans="1:6" x14ac:dyDescent="0.3">
      <c r="B6" s="14">
        <v>0.08</v>
      </c>
      <c r="C6" s="2" t="s">
        <v>37</v>
      </c>
      <c r="E6" t="s">
        <v>61</v>
      </c>
    </row>
    <row r="7" spans="1:6" x14ac:dyDescent="0.3">
      <c r="B7" s="14">
        <v>0.16</v>
      </c>
      <c r="C7" s="2" t="s">
        <v>38</v>
      </c>
    </row>
    <row r="8" spans="1:6" x14ac:dyDescent="0.3">
      <c r="B8" s="14">
        <v>0.12</v>
      </c>
      <c r="C8" s="2" t="s">
        <v>39</v>
      </c>
    </row>
    <row r="9" spans="1:6" x14ac:dyDescent="0.3">
      <c r="B9" s="14">
        <v>0.15</v>
      </c>
      <c r="C9" s="2" t="s">
        <v>40</v>
      </c>
      <c r="D9" s="13"/>
    </row>
    <row r="15" spans="1:6" x14ac:dyDescent="0.3">
      <c r="B15" s="19" t="s">
        <v>35</v>
      </c>
      <c r="C15" s="19" t="s">
        <v>36</v>
      </c>
      <c r="D15" s="19" t="s">
        <v>42</v>
      </c>
      <c r="E15" s="19" t="s">
        <v>43</v>
      </c>
      <c r="F15" s="19" t="s">
        <v>48</v>
      </c>
    </row>
    <row r="16" spans="1:6" x14ac:dyDescent="0.3">
      <c r="B16" s="14">
        <v>0.08</v>
      </c>
      <c r="C16" s="2" t="s">
        <v>37</v>
      </c>
      <c r="D16" s="2">
        <v>4</v>
      </c>
      <c r="E16" s="2" t="s">
        <v>44</v>
      </c>
      <c r="F16" s="16">
        <f>(1+(0.08/4))^4-1</f>
        <v>8.2432159999999977E-2</v>
      </c>
    </row>
    <row r="17" spans="2:6" x14ac:dyDescent="0.3">
      <c r="B17" s="14">
        <v>0.16</v>
      </c>
      <c r="C17" s="2" t="s">
        <v>38</v>
      </c>
      <c r="D17" s="2">
        <v>12</v>
      </c>
      <c r="E17" s="2" t="s">
        <v>45</v>
      </c>
      <c r="F17" s="16">
        <f>(1+(0.16/12))^12-1</f>
        <v>0.17227079825887714</v>
      </c>
    </row>
    <row r="18" spans="2:6" x14ac:dyDescent="0.3">
      <c r="B18" s="14">
        <v>0.12</v>
      </c>
      <c r="C18" s="2" t="s">
        <v>39</v>
      </c>
      <c r="D18" s="2">
        <v>365</v>
      </c>
      <c r="E18" s="2" t="s">
        <v>46</v>
      </c>
      <c r="F18" s="16">
        <f>(1+(0.12/365))^365-1</f>
        <v>0.12747461563839413</v>
      </c>
    </row>
    <row r="19" spans="2:6" x14ac:dyDescent="0.3">
      <c r="B19" s="14">
        <v>0.15</v>
      </c>
      <c r="C19" s="2" t="s">
        <v>40</v>
      </c>
      <c r="D19" s="9" t="s">
        <v>41</v>
      </c>
      <c r="E19" s="17" t="s">
        <v>47</v>
      </c>
      <c r="F19" s="18">
        <f>EXP(B19)-1</f>
        <v>0.16183424272828306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98B7-3371-4699-BA57-AB89D26F5229}">
  <dimension ref="B10:F16"/>
  <sheetViews>
    <sheetView zoomScale="98" zoomScaleNormal="98" workbookViewId="0">
      <selection activeCell="F11" sqref="F11"/>
    </sheetView>
  </sheetViews>
  <sheetFormatPr defaultRowHeight="14.4" x14ac:dyDescent="0.3"/>
  <cols>
    <col min="2" max="2" width="22.5546875" bestFit="1" customWidth="1"/>
    <col min="3" max="3" width="13.33203125" bestFit="1" customWidth="1"/>
  </cols>
  <sheetData>
    <row r="10" spans="2:6" x14ac:dyDescent="0.3">
      <c r="B10" s="4" t="s">
        <v>49</v>
      </c>
      <c r="F10" t="s">
        <v>62</v>
      </c>
    </row>
    <row r="12" spans="2:6" x14ac:dyDescent="0.3">
      <c r="B12" t="s">
        <v>51</v>
      </c>
      <c r="C12" s="12">
        <v>7.1999999999999995E-2</v>
      </c>
    </row>
    <row r="13" spans="2:6" x14ac:dyDescent="0.3">
      <c r="B13" t="s">
        <v>50</v>
      </c>
      <c r="C13" s="1">
        <v>25000</v>
      </c>
    </row>
    <row r="15" spans="2:6" x14ac:dyDescent="0.3">
      <c r="B15" t="s">
        <v>52</v>
      </c>
      <c r="C15" t="s">
        <v>54</v>
      </c>
    </row>
    <row r="16" spans="2:6" x14ac:dyDescent="0.3">
      <c r="C16" s="1">
        <f>C13/C12</f>
        <v>347222.22222222225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BC7-F9D4-449A-9D8A-62826578129B}">
  <dimension ref="B12:C19"/>
  <sheetViews>
    <sheetView tabSelected="1" workbookViewId="0">
      <selection activeCell="M10" sqref="M10"/>
    </sheetView>
  </sheetViews>
  <sheetFormatPr defaultRowHeight="14.4" x14ac:dyDescent="0.3"/>
  <cols>
    <col min="3" max="3" width="12.5546875" bestFit="1" customWidth="1"/>
  </cols>
  <sheetData>
    <row r="12" spans="2:3" x14ac:dyDescent="0.3">
      <c r="B12" t="s">
        <v>56</v>
      </c>
      <c r="C12" s="1">
        <v>68500</v>
      </c>
    </row>
    <row r="13" spans="2:3" x14ac:dyDescent="0.3">
      <c r="B13" t="s">
        <v>57</v>
      </c>
      <c r="C13" s="15">
        <v>6.9000000000000006E-2</v>
      </c>
    </row>
    <row r="14" spans="2:3" x14ac:dyDescent="0.3">
      <c r="B14" t="s">
        <v>58</v>
      </c>
      <c r="C14">
        <v>60</v>
      </c>
    </row>
    <row r="16" spans="2:3" x14ac:dyDescent="0.3">
      <c r="B16" t="s">
        <v>55</v>
      </c>
      <c r="C16" t="s">
        <v>59</v>
      </c>
    </row>
    <row r="17" spans="2:3" x14ac:dyDescent="0.3">
      <c r="B17" t="s">
        <v>55</v>
      </c>
      <c r="C17">
        <f>68500/((1-(1/(1+(0.069/12))^60))/(0.069/12))</f>
        <v>1353.1525873258461</v>
      </c>
    </row>
    <row r="19" spans="2:3" x14ac:dyDescent="0.3">
      <c r="C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 Presente de Flujos de Efe</vt:lpstr>
      <vt:lpstr>Valor Futuro de Flujos de Efect</vt:lpstr>
      <vt:lpstr>Tasa Anual Efectiva y Porcentua</vt:lpstr>
      <vt:lpstr>Perpetuidades</vt:lpstr>
      <vt:lpstr>Cálculo de Pago de Préstamo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Enrique Quiroz Martnez</dc:creator>
  <cp:lastModifiedBy>Fernando Enrique Quiroz Martnez</cp:lastModifiedBy>
  <dcterms:created xsi:type="dcterms:W3CDTF">2022-03-19T02:58:32Z</dcterms:created>
  <dcterms:modified xsi:type="dcterms:W3CDTF">2022-03-19T06:29:04Z</dcterms:modified>
</cp:coreProperties>
</file>