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gam\Downloads\"/>
    </mc:Choice>
  </mc:AlternateContent>
  <xr:revisionPtr revIDLastSave="0" documentId="13_ncr:1_{8D1F5B1D-3024-42B4-B94F-5558418C3BD9}" xr6:coauthVersionLast="47" xr6:coauthVersionMax="47" xr10:uidLastSave="{00000000-0000-0000-0000-000000000000}"/>
  <bookViews>
    <workbookView xWindow="-110" yWindow="-110" windowWidth="25820" windowHeight="14020" xr2:uid="{E0565915-4C3B-4C09-A8CD-6BCF66B51784}"/>
  </bookViews>
  <sheets>
    <sheet name="Hoja1" sheetId="1" r:id="rId1"/>
  </sheets>
  <definedNames>
    <definedName name="_xlnm.Print_Area" localSheetId="0">Hoja1!$A$2:$G$87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9" i="1" l="1"/>
  <c r="E175" i="1"/>
  <c r="F189" i="1"/>
  <c r="F190" i="1"/>
  <c r="E77" i="1"/>
  <c r="I166" i="1"/>
  <c r="L189" i="1"/>
  <c r="N189" i="1" s="1"/>
  <c r="O166" i="1"/>
  <c r="G167" i="1"/>
  <c r="G166" i="1"/>
  <c r="I168" i="1"/>
  <c r="E168" i="1"/>
  <c r="K168" i="1" s="1"/>
  <c r="B166" i="1"/>
  <c r="E166" i="1" s="1"/>
  <c r="D133" i="1"/>
  <c r="D134" i="1"/>
  <c r="D135" i="1"/>
  <c r="D136" i="1"/>
  <c r="D148" i="1" s="1"/>
  <c r="D63" i="1" s="1"/>
  <c r="D132" i="1"/>
  <c r="D146" i="1" s="1"/>
  <c r="D61" i="1" s="1"/>
  <c r="A118" i="1"/>
  <c r="C27" i="1" s="1"/>
  <c r="B102" i="1"/>
  <c r="D102" i="1"/>
  <c r="G8" i="1"/>
  <c r="G9" i="1" s="1"/>
  <c r="K166" i="1" l="1"/>
  <c r="M166" i="1" s="1"/>
  <c r="Q166" i="1" s="1"/>
  <c r="E164" i="1" s="1"/>
  <c r="B104" i="1"/>
</calcChain>
</file>

<file path=xl/sharedStrings.xml><?xml version="1.0" encoding="utf-8"?>
<sst xmlns="http://schemas.openxmlformats.org/spreadsheetml/2006/main" count="162" uniqueCount="93">
  <si>
    <t>EXAMEN DE FINANZAS GERENCIALES</t>
  </si>
  <si>
    <t>MAESTRÍA EN FINANZAS</t>
  </si>
  <si>
    <t>PRIMER PERÍODO 2021</t>
  </si>
  <si>
    <t>SEGUNDO PARCIAL</t>
  </si>
  <si>
    <t>NOMBRE</t>
  </si>
  <si>
    <t>VALOR</t>
  </si>
  <si>
    <t>CUENTA</t>
  </si>
  <si>
    <t>MENOS</t>
  </si>
  <si>
    <t>FECHA</t>
  </si>
  <si>
    <t>SÁBADO 26 DE MARZO DE 2022</t>
  </si>
  <si>
    <t>NOTA FINAL</t>
  </si>
  <si>
    <t>NUMERO DE CELULAR</t>
  </si>
  <si>
    <t>TIPO PRACTICO</t>
  </si>
  <si>
    <t>FAVOR DEJAR CADA UNA DE LAS RESPUESTAS DENTRO DE ESTA HOJA DE EXAMEN. NO ABRA MAS HOJAS DE EXCEL (TRABAJE POR FAVOR EN ESTA HOJA)</t>
  </si>
  <si>
    <t>DEJAR LAS EVIDENCIAS DE CADA CÁLCULO A PARTIR DE LA CELDA A90 EN ADELANTE</t>
  </si>
  <si>
    <t>FAVOR DEJE LAS RESPUESTAS DE ESTOS EJERCICIOS DENTRO DE CADA RECUADRO QUE SE ENCUENTRA CON FONDO AZUL A LA PAR DE CADA PREGUNTA.</t>
  </si>
  <si>
    <t>EJERCICIO 1</t>
  </si>
  <si>
    <t>OPERACIONES DE REPORTO</t>
  </si>
  <si>
    <t>A.-</t>
  </si>
  <si>
    <t>Calcule el Rendimiento que se obtiene en ésta operación de Reporto, bajo las condiciones siguientes:</t>
  </si>
  <si>
    <t>Valor inicial del Reporto</t>
  </si>
  <si>
    <t>Plazo del Reporto</t>
  </si>
  <si>
    <t>DÍAS</t>
  </si>
  <si>
    <t>Valor Final ó de Liquidación del Reporto</t>
  </si>
  <si>
    <t>RESPUESTA</t>
  </si>
  <si>
    <t>RENDIMIENTO</t>
  </si>
  <si>
    <t>OK</t>
  </si>
  <si>
    <t>B.-</t>
  </si>
  <si>
    <t xml:space="preserve">B1) Si usted fuera el el Dueño del Dinero buscaría renovar el Reporto?, B2) Escriba frente a que otras alternativas lo evaluaría para tomar su decisión final. B3) Escriba cual sería su decisión final y porque?. </t>
  </si>
  <si>
    <t>EJERCICIO 2</t>
  </si>
  <si>
    <t>TASA DE INDIFERENCIA PARA MEJORAR LIQUIDEZ EN UNA MONEDA</t>
  </si>
  <si>
    <t>El Banco ABC está analizando si decide recibir más Depósitos a Término en Moneda Nacional que en Moneda Extranjera para los plazos de 3 y 15 meses para no perder con el cambio, con base a la información siguiente:</t>
  </si>
  <si>
    <t>* Escenarios de Tasas de Depósitos a Término en Moneda Extranjera</t>
  </si>
  <si>
    <t>DEPÓSITOS MONEDA EXTRANJERA</t>
  </si>
  <si>
    <t xml:space="preserve">TASA  </t>
  </si>
  <si>
    <t>PLAZO EN MESES</t>
  </si>
  <si>
    <t>Expectativa de Devaluación</t>
  </si>
  <si>
    <t>* Tipo de Cambio Spot  = 25.3467</t>
  </si>
  <si>
    <t>TI = ((1+I$)*(1+ED)-1)*100</t>
  </si>
  <si>
    <t>Cuales son las Tasas de Indiferencia para éstas operaciones:</t>
  </si>
  <si>
    <t>RESPUESTA PARA 3 MESES</t>
  </si>
  <si>
    <t>RESPUESTA PARA 15 MESES</t>
  </si>
  <si>
    <t>DEJAR PROCEDIMIENTO DENTRO DE ESTE ARCHIVO, SEÑALANDO EL NÚMERO O LETRA DE LA PREGUNTA QUE RESPONDE.</t>
  </si>
  <si>
    <t>Con base a la información previa, además en función de la fórmula anterior y las conclusiones del tema de Tasa de Indiferencia, A que tasa de interés en Moneda Nacional el banco podría trasladar sus Depósitos de Moneda Extranjera para el plazo de 03 meses, a fin que no pierda con el Tipo de Cambio.</t>
  </si>
  <si>
    <t>EJERCICIO 3</t>
  </si>
  <si>
    <t>ALTERNATIVA HA ESCOGER - FUENTES DE FINANCIAMIENTO</t>
  </si>
  <si>
    <t>La empresa Alimentos del Valle, S.A de CV necesita tomar una decisión sobre que alternativa le conviene mas para poder adquirir una maquinaria valorada en L250,000.00 que le sea de utilidad para operaciones de Capital de Inversión (Operaciones de Largo Plazo), las alternativas son las siguientes:</t>
  </si>
  <si>
    <t>RESPUESTAS</t>
  </si>
  <si>
    <r>
      <rPr>
        <b/>
        <sz val="12"/>
        <color theme="1"/>
        <rFont val="Arial"/>
        <family val="2"/>
      </rPr>
      <t>A.- EMISIÓN DE BONOS</t>
    </r>
    <r>
      <rPr>
        <sz val="12"/>
        <color theme="1"/>
        <rFont val="Arial"/>
        <family val="2"/>
      </rPr>
      <t>. Emisión de 2,500 obligaciones con valor nominal de L100.00 c/u pagando un interés del 10% anual con vencimiento a 5 años, los que pueden ser colocados a L150.00. Considerar que las utilidades de la empresa están gravadas a la tasa del 30%. Considere su Costo después de Impuesto Sobre la Renta.</t>
    </r>
  </si>
  <si>
    <r>
      <rPr>
        <b/>
        <sz val="12"/>
        <rFont val="Arial"/>
        <family val="2"/>
      </rPr>
      <t>B.- EMISIÓN ACCIONES COMUNES</t>
    </r>
    <r>
      <rPr>
        <sz val="12"/>
        <rFont val="Arial"/>
        <family val="2"/>
      </rPr>
      <t xml:space="preserve"> (MODELO DE VALUACION DE CRECIMIENTO CONSTANTE). Valor nominal unitario de las acciones comunes a emitir L 200.00, valor de colocación L70.00. Espera pagar dividendos del L3.90 sobre la emisión al finalizar el año, se causarían gastos de emisión a razón de L1.90 por acción y su precio disminuiría L1.40 como consecuencia del incrmento de la demanda de acciones y la tasa de crecimiento de dividendos se estima en 7%</t>
    </r>
  </si>
  <si>
    <r>
      <rPr>
        <b/>
        <sz val="12"/>
        <color theme="1"/>
        <rFont val="Arial"/>
        <family val="2"/>
      </rPr>
      <t>C.- RETIRAR INVERSIÓN DEL BANCO (DESINVERTIR)</t>
    </r>
    <r>
      <rPr>
        <sz val="12"/>
        <color theme="1"/>
        <rFont val="Arial"/>
        <family val="2"/>
      </rPr>
      <t xml:space="preserve"> PARA COMPRAR LA MAQUINARIA. La empresa cuenta con una inversión de L.250,000.00 en Depósito a Plazo en Banco La Felicidad, la cual devenga, reditúa una utilidad del 15%, por la cual no se paga impuesto sobre la renta (El Impuesto Sobre La Renta es del 30%). Dicho depósito vence dentro de 5 años y en caso de ser cancelado antes del vencimiento existe una penalización del 5% en la tasa de interés.</t>
    </r>
  </si>
  <si>
    <t>D. - Determine cual alternativa le conviene mas a la empresa Alimentos del Valle, S.A de CV de las tres (3) propuestas llevar a cabo, escoja la alternativa, explique y deje plasmado sus cálculos en el examen para su decisión final.</t>
  </si>
  <si>
    <t>EXITOS</t>
  </si>
  <si>
    <t xml:space="preserve">DEJAR SUS CÁLCULOS A PARTIR DE AQUÍ </t>
  </si>
  <si>
    <t>CARLO MARCELLO MENJIVAR MONTES DE OCA</t>
  </si>
  <si>
    <t>1 PUNTO EXTRA</t>
  </si>
  <si>
    <t>TASA DE RENDIMIENTO - REPORTO</t>
  </si>
  <si>
    <t>R</t>
  </si>
  <si>
    <t>P2 - P1</t>
  </si>
  <si>
    <t>*</t>
  </si>
  <si>
    <t>P1</t>
  </si>
  <si>
    <t>d</t>
  </si>
  <si>
    <t>P2=</t>
  </si>
  <si>
    <t>P1 + PREMIO</t>
  </si>
  <si>
    <t>Ejercicio 1</t>
  </si>
  <si>
    <t>3,010,000 - 2,850,000</t>
  </si>
  <si>
    <t>P2 = PI + PREMIO</t>
  </si>
  <si>
    <t>PREMIO = (P1 * N  * R) /360</t>
  </si>
  <si>
    <t>Despejando la formula : (master, es que yo entiendo sus formulas pero yo las he visto diferente entonces me toca despejar cuando hago los ejercicios)</t>
  </si>
  <si>
    <t>((P2 - P1)*360)/(P1*N) = R</t>
  </si>
  <si>
    <t>CONFIRMADO RENDIMIENTO</t>
  </si>
  <si>
    <t>I =</t>
  </si>
  <si>
    <t>VN =</t>
  </si>
  <si>
    <t>VM =</t>
  </si>
  <si>
    <t>n =</t>
  </si>
  <si>
    <t>t =</t>
  </si>
  <si>
    <t>Kd</t>
  </si>
  <si>
    <t>+</t>
  </si>
  <si>
    <t>-</t>
  </si>
  <si>
    <t>=</t>
  </si>
  <si>
    <t>COSTO DE EMISIÓN DE ACCIONES COMUNES</t>
  </si>
  <si>
    <t>Ks</t>
  </si>
  <si>
    <t>D1</t>
  </si>
  <si>
    <t>g</t>
  </si>
  <si>
    <t>Po - (Gastos de Colocación y Disminución en Precio)</t>
  </si>
  <si>
    <t>ó</t>
  </si>
  <si>
    <t>Pf</t>
  </si>
  <si>
    <t>ks</t>
  </si>
  <si>
    <t>Po</t>
  </si>
  <si>
    <t>Tomaria la emision de bonos por el costo de mercado que esta elevado.</t>
  </si>
  <si>
    <t xml:space="preserve">B1).- Como dueño del dinero, comprador del reporto, definitivamente buscaria comprar el reporto ya que es un rendimiento bastante alto de 67%. </t>
  </si>
  <si>
    <t xml:space="preserve">B2). Tendria que considerar inversiones a corto plazo de 30 dias que es este reporto, que pudieran tener una mejor tasa de retorno. </t>
  </si>
  <si>
    <t>B3) como comprador del reporto es una excelente opcion de compra venta. Como banco que solicita el dinero para cumplir con responsabilidad, pediria mas dinero a los accionistas u otros fondos ya que el pago del interes del reporto es alto.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</si>
</sst>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L&quot;#,##0.00"/>
  </numFmts>
  <fonts count="30"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Arial"/>
      <family val="2"/>
    </font>
    <font>
      <b/>
      <sz val="14"/>
      <color theme="1"/>
      <name val="Calibri"/>
      <family val="2"/>
      <scheme val="minor"/>
    </font>
    <font>
      <b/>
      <sz val="16"/>
      <color theme="1"/>
      <name val="Calibri"/>
      <family val="2"/>
      <scheme val="minor"/>
    </font>
    <font>
      <b/>
      <sz val="20"/>
      <color theme="1"/>
      <name val="Calibri"/>
      <family val="2"/>
      <scheme val="minor"/>
    </font>
    <font>
      <b/>
      <sz val="20"/>
      <color rgb="FFFF0000"/>
      <name val="Calibri"/>
      <family val="2"/>
      <scheme val="minor"/>
    </font>
    <font>
      <b/>
      <sz val="14"/>
      <color rgb="FFFF0000"/>
      <name val="Calibri"/>
      <family val="2"/>
      <scheme val="minor"/>
    </font>
    <font>
      <b/>
      <sz val="14"/>
      <color rgb="FF7030A0"/>
      <name val="Calibri"/>
      <family val="2"/>
      <scheme val="minor"/>
    </font>
    <font>
      <sz val="16"/>
      <color theme="1"/>
      <name val="Calibri"/>
      <family val="2"/>
      <scheme val="minor"/>
    </font>
    <font>
      <b/>
      <sz val="16"/>
      <color rgb="FFFF0000"/>
      <name val="Calibri"/>
      <family val="2"/>
      <scheme val="minor"/>
    </font>
    <font>
      <sz val="16"/>
      <color theme="0"/>
      <name val="Calibri"/>
      <family val="2"/>
      <scheme val="minor"/>
    </font>
    <font>
      <b/>
      <sz val="24"/>
      <color rgb="FFFF0000"/>
      <name val="Calibri"/>
      <family val="2"/>
      <scheme val="minor"/>
    </font>
    <font>
      <b/>
      <sz val="16"/>
      <color theme="0"/>
      <name val="Calibri"/>
      <family val="2"/>
      <scheme val="minor"/>
    </font>
    <font>
      <b/>
      <sz val="16"/>
      <color rgb="FF7030A0"/>
      <name val="Calibri"/>
      <family val="2"/>
      <scheme val="minor"/>
    </font>
    <font>
      <sz val="16"/>
      <color rgb="FF7030A0"/>
      <name val="Calibri"/>
      <family val="2"/>
      <scheme val="minor"/>
    </font>
    <font>
      <sz val="12"/>
      <color theme="1"/>
      <name val="Arial"/>
      <family val="2"/>
    </font>
    <font>
      <b/>
      <sz val="12"/>
      <color theme="1"/>
      <name val="Arial"/>
      <family val="2"/>
    </font>
    <font>
      <sz val="12"/>
      <name val="Arial"/>
      <family val="2"/>
    </font>
    <font>
      <b/>
      <sz val="12"/>
      <name val="Arial"/>
      <family val="2"/>
    </font>
    <font>
      <b/>
      <sz val="12"/>
      <color theme="0"/>
      <name val="Arial"/>
      <family val="2"/>
    </font>
    <font>
      <b/>
      <sz val="18"/>
      <color theme="1"/>
      <name val="Arial"/>
      <family val="2"/>
    </font>
    <font>
      <b/>
      <sz val="18"/>
      <color theme="0"/>
      <name val="Calibri"/>
      <family val="2"/>
      <scheme val="minor"/>
    </font>
    <font>
      <b/>
      <sz val="11"/>
      <color theme="1"/>
      <name val="Calibri"/>
      <family val="2"/>
      <scheme val="minor"/>
    </font>
    <font>
      <b/>
      <sz val="14"/>
      <color theme="0"/>
      <name val="Arial"/>
      <family val="2"/>
    </font>
    <font>
      <b/>
      <sz val="14"/>
      <color theme="0"/>
      <name val="Calibri"/>
      <family val="2"/>
      <scheme val="minor"/>
    </font>
    <font>
      <sz val="14"/>
      <color theme="1"/>
      <name val="Calibri"/>
      <family val="2"/>
      <scheme val="minor"/>
    </font>
    <font>
      <sz val="14"/>
      <color theme="1"/>
      <name val="Arial"/>
      <family val="2"/>
    </font>
    <font>
      <b/>
      <sz val="14"/>
      <color rgb="FFFF0000"/>
      <name val="Arial"/>
      <family val="2"/>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17">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3" fillId="0" borderId="0" xfId="0" applyFont="1"/>
    <xf numFmtId="0" fontId="4" fillId="0" borderId="1" xfId="0" applyFont="1" applyBorder="1"/>
    <xf numFmtId="0" fontId="0" fillId="0" borderId="1" xfId="0" applyBorder="1"/>
    <xf numFmtId="0" fontId="5" fillId="0" borderId="2" xfId="0" applyFont="1" applyBorder="1" applyAlignment="1">
      <alignment horizontal="center"/>
    </xf>
    <xf numFmtId="0" fontId="6" fillId="0" borderId="3" xfId="0" applyFont="1" applyBorder="1" applyAlignment="1">
      <alignment horizontal="center"/>
    </xf>
    <xf numFmtId="0" fontId="4" fillId="0" borderId="4" xfId="0" applyFont="1" applyBorder="1"/>
    <xf numFmtId="0" fontId="5" fillId="0" borderId="5" xfId="0" applyFont="1" applyBorder="1" applyAlignment="1">
      <alignment horizontal="center"/>
    </xf>
    <xf numFmtId="0" fontId="7" fillId="0" borderId="6" xfId="0" applyFont="1" applyBorder="1" applyAlignment="1">
      <alignment horizontal="center"/>
    </xf>
    <xf numFmtId="14" fontId="5" fillId="0" borderId="4" xfId="0" applyNumberFormat="1" applyFont="1" applyBorder="1"/>
    <xf numFmtId="0" fontId="0" fillId="0" borderId="4" xfId="0" applyBorder="1"/>
    <xf numFmtId="0" fontId="5" fillId="0" borderId="7" xfId="0" applyFont="1" applyBorder="1" applyAlignment="1">
      <alignment horizontal="center"/>
    </xf>
    <xf numFmtId="0" fontId="6" fillId="0" borderId="8" xfId="0" applyFont="1" applyBorder="1" applyAlignment="1">
      <alignment horizontal="center"/>
    </xf>
    <xf numFmtId="1" fontId="3" fillId="0" borderId="0" xfId="1" applyNumberFormat="1" applyFont="1" applyAlignment="1">
      <alignment horizontal="center" vertical="center" wrapText="1"/>
    </xf>
    <xf numFmtId="0" fontId="9" fillId="0" borderId="0" xfId="0" applyFont="1"/>
    <xf numFmtId="9" fontId="5"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0" xfId="0" applyFont="1"/>
    <xf numFmtId="0" fontId="11" fillId="0" borderId="0" xfId="0" applyFont="1" applyAlignment="1">
      <alignment horizontal="center"/>
    </xf>
    <xf numFmtId="164" fontId="10" fillId="0" borderId="0" xfId="0" applyNumberFormat="1" applyFont="1"/>
    <xf numFmtId="0" fontId="10" fillId="0" borderId="0" xfId="0" applyFont="1" applyAlignment="1">
      <alignment horizontal="center"/>
    </xf>
    <xf numFmtId="4" fontId="10" fillId="0" borderId="0" xfId="0" applyNumberFormat="1" applyFont="1"/>
    <xf numFmtId="0" fontId="11" fillId="3" borderId="0" xfId="0" applyFont="1" applyFill="1"/>
    <xf numFmtId="9" fontId="12" fillId="2" borderId="0" xfId="1" applyFont="1" applyFill="1" applyAlignment="1">
      <alignment horizontal="center"/>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2" fillId="0" borderId="0" xfId="0" applyFont="1" applyAlignment="1">
      <alignment vertical="center" wrapText="1"/>
    </xf>
    <xf numFmtId="1" fontId="3" fillId="0" borderId="0" xfId="1" applyNumberFormat="1"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xf>
    <xf numFmtId="0" fontId="10" fillId="0" borderId="0" xfId="0" applyFont="1" applyAlignment="1">
      <alignment horizontal="left"/>
    </xf>
    <xf numFmtId="0" fontId="5" fillId="0" borderId="0" xfId="0" applyFont="1" applyAlignment="1">
      <alignment horizontal="left"/>
    </xf>
    <xf numFmtId="10" fontId="10" fillId="0" borderId="0" xfId="1" applyNumberFormat="1" applyFont="1" applyAlignment="1">
      <alignment horizontal="center"/>
    </xf>
    <xf numFmtId="9" fontId="10" fillId="0" borderId="0" xfId="1" applyFont="1" applyAlignment="1">
      <alignment horizontal="center"/>
    </xf>
    <xf numFmtId="0" fontId="13" fillId="0" borderId="0" xfId="0" applyFont="1"/>
    <xf numFmtId="0" fontId="5" fillId="0" borderId="0" xfId="0" applyFont="1" applyAlignment="1">
      <alignment horizontal="justify" vertical="center" wrapText="1"/>
    </xf>
    <xf numFmtId="10" fontId="14" fillId="2" borderId="9" xfId="0" applyNumberFormat="1" applyFont="1" applyFill="1" applyBorder="1" applyAlignment="1">
      <alignment horizontal="center" vertical="center" wrapText="1"/>
    </xf>
    <xf numFmtId="0" fontId="16" fillId="0" borderId="0" xfId="0" applyFont="1" applyAlignment="1">
      <alignment vertical="center" wrapText="1"/>
    </xf>
    <xf numFmtId="0" fontId="5" fillId="0" borderId="0" xfId="0" applyFont="1" applyAlignment="1">
      <alignment horizontal="center" vertical="center" wrapText="1"/>
    </xf>
    <xf numFmtId="0" fontId="5" fillId="0" borderId="1" xfId="0" applyFont="1" applyBorder="1" applyAlignment="1">
      <alignment horizontal="justify" vertical="center" wrapText="1"/>
    </xf>
    <xf numFmtId="0" fontId="4" fillId="0" borderId="0" xfId="0" applyFont="1" applyAlignment="1">
      <alignment horizontal="center"/>
    </xf>
    <xf numFmtId="9" fontId="11" fillId="0" borderId="0" xfId="0" applyNumberFormat="1" applyFont="1" applyAlignment="1">
      <alignment horizontal="center"/>
    </xf>
    <xf numFmtId="10" fontId="14" fillId="2" borderId="9" xfId="0" applyNumberFormat="1" applyFont="1" applyFill="1" applyBorder="1" applyAlignment="1">
      <alignment horizontal="center" vertical="center"/>
    </xf>
    <xf numFmtId="0" fontId="21" fillId="2" borderId="9" xfId="0" applyFont="1" applyFill="1" applyBorder="1" applyAlignment="1">
      <alignment horizontal="center" vertical="center" wrapText="1"/>
    </xf>
    <xf numFmtId="0" fontId="8" fillId="0" borderId="0" xfId="0" applyFont="1" applyAlignment="1">
      <alignment horizontal="center"/>
    </xf>
    <xf numFmtId="0" fontId="0" fillId="0" borderId="0" xfId="0" applyBorder="1"/>
    <xf numFmtId="0" fontId="11" fillId="0" borderId="0" xfId="0" applyFont="1" applyAlignment="1">
      <alignment horizontal="center" vertical="center" wrapText="1"/>
    </xf>
    <xf numFmtId="0" fontId="9"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wrapText="1"/>
    </xf>
    <xf numFmtId="0" fontId="11" fillId="3" borderId="0" xfId="0" applyFont="1" applyFill="1" applyAlignment="1">
      <alignment horizontal="center" vertical="center" wrapText="1"/>
    </xf>
    <xf numFmtId="0" fontId="3" fillId="0" borderId="1" xfId="0" applyFont="1" applyBorder="1" applyAlignment="1">
      <alignment horizontal="center"/>
    </xf>
    <xf numFmtId="4" fontId="3" fillId="0" borderId="1" xfId="0" applyNumberFormat="1" applyFont="1" applyBorder="1"/>
    <xf numFmtId="4" fontId="3" fillId="0" borderId="0" xfId="0" applyNumberFormat="1" applyFont="1" applyAlignment="1">
      <alignment horizontal="center"/>
    </xf>
    <xf numFmtId="0" fontId="3" fillId="0" borderId="9" xfId="0" applyFont="1" applyBorder="1" applyAlignment="1">
      <alignment horizontal="center"/>
    </xf>
    <xf numFmtId="0" fontId="3" fillId="0" borderId="0" xfId="0" applyFont="1" applyAlignment="1">
      <alignment vertical="center" wrapText="1"/>
    </xf>
    <xf numFmtId="9" fontId="3" fillId="0" borderId="9" xfId="1"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24" fillId="0" borderId="0" xfId="0" applyFont="1"/>
    <xf numFmtId="9" fontId="24" fillId="0" borderId="0" xfId="1" applyFont="1"/>
    <xf numFmtId="10" fontId="0" fillId="0" borderId="0" xfId="1" applyNumberFormat="1" applyFont="1"/>
    <xf numFmtId="0" fontId="27" fillId="0" borderId="0" xfId="0" applyFont="1"/>
    <xf numFmtId="10" fontId="4" fillId="3" borderId="0" xfId="1" applyNumberFormat="1" applyFont="1" applyFill="1" applyAlignment="1">
      <alignment horizontal="center"/>
    </xf>
    <xf numFmtId="0" fontId="28" fillId="0" borderId="0" xfId="0" applyFont="1" applyAlignment="1">
      <alignment horizontal="center"/>
    </xf>
    <xf numFmtId="4" fontId="28" fillId="0" borderId="1" xfId="0" applyNumberFormat="1" applyFont="1" applyBorder="1"/>
    <xf numFmtId="0" fontId="28" fillId="0" borderId="1" xfId="0" applyFont="1" applyBorder="1" applyAlignment="1">
      <alignment horizontal="center"/>
    </xf>
    <xf numFmtId="0" fontId="28" fillId="0" borderId="1" xfId="0" applyFont="1" applyBorder="1"/>
    <xf numFmtId="0" fontId="28" fillId="0" borderId="4" xfId="0" applyFont="1" applyBorder="1" applyAlignment="1">
      <alignment horizontal="center"/>
    </xf>
    <xf numFmtId="4" fontId="28" fillId="0" borderId="4" xfId="0" applyNumberFormat="1" applyFont="1" applyBorder="1"/>
    <xf numFmtId="4" fontId="28" fillId="0" borderId="0" xfId="0" applyNumberFormat="1" applyFont="1" applyAlignment="1">
      <alignment horizontal="center"/>
    </xf>
    <xf numFmtId="0" fontId="28" fillId="0" borderId="0" xfId="0" applyFont="1"/>
    <xf numFmtId="0" fontId="24" fillId="0" borderId="0" xfId="0" applyFont="1" applyAlignment="1">
      <alignment horizontal="right"/>
    </xf>
    <xf numFmtId="0" fontId="0" fillId="0" borderId="0" xfId="0" applyAlignment="1">
      <alignment horizontal="left"/>
    </xf>
    <xf numFmtId="9" fontId="0" fillId="0" borderId="0" xfId="1" applyFont="1" applyAlignment="1">
      <alignment horizontal="left"/>
    </xf>
    <xf numFmtId="0" fontId="29" fillId="0" borderId="0" xfId="0" applyFont="1" applyAlignment="1">
      <alignment horizontal="center"/>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center" wrapText="1"/>
    </xf>
    <xf numFmtId="9" fontId="3" fillId="0" borderId="0" xfId="0" applyNumberFormat="1" applyFont="1" applyAlignment="1">
      <alignment horizontal="center" vertical="center" wrapText="1"/>
    </xf>
    <xf numFmtId="10" fontId="3" fillId="0" borderId="0" xfId="1" applyNumberFormat="1" applyFont="1" applyAlignment="1">
      <alignment horizontal="center" vertical="center" wrapText="1"/>
    </xf>
    <xf numFmtId="9" fontId="3" fillId="0" borderId="0" xfId="1" applyFont="1" applyAlignment="1">
      <alignment horizontal="center" vertical="center" wrapText="1"/>
    </xf>
    <xf numFmtId="0" fontId="28" fillId="0" borderId="0" xfId="0" applyFont="1" applyAlignment="1">
      <alignment horizontal="center" vertical="center" wrapText="1"/>
    </xf>
    <xf numFmtId="10" fontId="3" fillId="0" borderId="13" xfId="1" applyNumberFormat="1" applyFont="1" applyBorder="1" applyAlignment="1">
      <alignment horizontal="center" vertical="center" wrapText="1"/>
    </xf>
    <xf numFmtId="10" fontId="3" fillId="0" borderId="14" xfId="1" applyNumberFormat="1" applyFont="1" applyBorder="1" applyAlignment="1">
      <alignment horizontal="center" vertical="center" wrapText="1"/>
    </xf>
    <xf numFmtId="10" fontId="3" fillId="0" borderId="16" xfId="1" applyNumberFormat="1" applyFont="1" applyBorder="1" applyAlignment="1">
      <alignment horizontal="center" vertical="center" wrapText="1"/>
    </xf>
    <xf numFmtId="0" fontId="28" fillId="0" borderId="4" xfId="0" applyFont="1" applyBorder="1" applyAlignment="1">
      <alignment horizontal="center"/>
    </xf>
    <xf numFmtId="4" fontId="28" fillId="0" borderId="4" xfId="0" applyNumberFormat="1" applyFont="1" applyBorder="1" applyAlignment="1">
      <alignment horizontal="center"/>
    </xf>
    <xf numFmtId="0" fontId="28" fillId="0" borderId="15" xfId="0" applyFont="1" applyBorder="1" applyAlignment="1">
      <alignment horizontal="center"/>
    </xf>
    <xf numFmtId="4" fontId="28" fillId="0" borderId="0" xfId="0" applyNumberFormat="1" applyFont="1" applyAlignment="1">
      <alignment horizontal="center" vertical="center" wrapText="1"/>
    </xf>
    <xf numFmtId="4" fontId="28" fillId="0" borderId="1" xfId="0" applyNumberFormat="1" applyFont="1" applyBorder="1" applyAlignment="1">
      <alignment horizontal="center" vertical="center" wrapText="1"/>
    </xf>
    <xf numFmtId="0" fontId="17" fillId="0" borderId="0" xfId="0" applyFont="1" applyAlignment="1">
      <alignment horizontal="justify" vertical="center" wrapText="1"/>
    </xf>
    <xf numFmtId="0" fontId="17" fillId="0" borderId="10" xfId="0" applyFont="1" applyBorder="1" applyAlignment="1">
      <alignment horizontal="justify" vertical="center" wrapText="1"/>
    </xf>
    <xf numFmtId="0" fontId="19" fillId="0" borderId="0" xfId="0" applyFont="1" applyAlignment="1">
      <alignment horizontal="justify" vertical="center" wrapText="1"/>
    </xf>
    <xf numFmtId="0" fontId="19" fillId="0" borderId="10" xfId="0" applyFont="1" applyBorder="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center" vertical="center" wrapText="1"/>
    </xf>
    <xf numFmtId="0" fontId="15" fillId="0" borderId="0" xfId="0" applyFont="1" applyAlignment="1">
      <alignment horizontal="justify" vertical="center" wrapText="1"/>
    </xf>
    <xf numFmtId="0" fontId="25"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26" fillId="0" borderId="0" xfId="0" applyFont="1" applyAlignment="1">
      <alignment horizontal="center"/>
    </xf>
    <xf numFmtId="0" fontId="24" fillId="0" borderId="0" xfId="0" applyFont="1" applyAlignment="1">
      <alignment horizontal="center"/>
    </xf>
    <xf numFmtId="0" fontId="25" fillId="2" borderId="0" xfId="0" applyFont="1" applyFill="1" applyAlignment="1">
      <alignment horizontal="center"/>
    </xf>
    <xf numFmtId="0" fontId="23" fillId="0" borderId="11" xfId="0" applyFont="1" applyBorder="1" applyAlignment="1">
      <alignment horizontal="center"/>
    </xf>
    <xf numFmtId="0" fontId="23" fillId="0" borderId="4" xfId="0" applyFont="1" applyBorder="1" applyAlignment="1">
      <alignment horizontal="center"/>
    </xf>
    <xf numFmtId="0" fontId="23" fillId="0" borderId="12" xfId="0" applyFont="1" applyBorder="1" applyAlignment="1">
      <alignment horizontal="center"/>
    </xf>
    <xf numFmtId="0" fontId="22" fillId="0" borderId="0" xfId="0" applyFont="1" applyAlignment="1">
      <alignment horizontal="center"/>
    </xf>
    <xf numFmtId="0" fontId="12" fillId="2" borderId="0" xfId="0" applyFont="1" applyFill="1" applyAlignment="1">
      <alignment horizontal="left" vertical="center" wrapText="1"/>
    </xf>
    <xf numFmtId="0" fontId="8" fillId="3"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304800</xdr:colOff>
      <xdr:row>4</xdr:row>
      <xdr:rowOff>114300</xdr:rowOff>
    </xdr:to>
    <xdr:sp macro="" textlink="">
      <xdr:nvSpPr>
        <xdr:cNvPr id="2" name="AutoShape 2" descr="Resultado de imagen de logo facultad de postgrado unitec">
          <a:extLst>
            <a:ext uri="{FF2B5EF4-FFF2-40B4-BE49-F238E27FC236}">
              <a16:creationId xmlns:a16="http://schemas.microsoft.com/office/drawing/2014/main" id="{6AC6C251-47AA-4A29-9685-F7962E2E126A}"/>
            </a:ext>
          </a:extLst>
        </xdr:cNvPr>
        <xdr:cNvSpPr>
          <a:spLocks noChangeAspect="1" noChangeArrowheads="1"/>
        </xdr:cNvSpPr>
      </xdr:nvSpPr>
      <xdr:spPr bwMode="auto">
        <a:xfrm>
          <a:off x="8524875" y="190500"/>
          <a:ext cx="30480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76200</xdr:rowOff>
    </xdr:to>
    <xdr:sp macro="" textlink="">
      <xdr:nvSpPr>
        <xdr:cNvPr id="3" name="AutoShape 2" descr="Resultado de imagen de logo facultad de postgrado unitec">
          <a:extLst>
            <a:ext uri="{FF2B5EF4-FFF2-40B4-BE49-F238E27FC236}">
              <a16:creationId xmlns:a16="http://schemas.microsoft.com/office/drawing/2014/main" id="{85528058-D27B-4779-B5D1-6002073AAF28}"/>
            </a:ext>
          </a:extLst>
        </xdr:cNvPr>
        <xdr:cNvSpPr>
          <a:spLocks noChangeAspect="1" noChangeArrowheads="1"/>
        </xdr:cNvSpPr>
      </xdr:nvSpPr>
      <xdr:spPr bwMode="auto">
        <a:xfrm>
          <a:off x="8524875" y="19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76200</xdr:rowOff>
    </xdr:to>
    <xdr:sp macro="" textlink="">
      <xdr:nvSpPr>
        <xdr:cNvPr id="4" name="AutoShape 2" descr="Resultado de imagen de logo facultad de postgrado unitec">
          <a:extLst>
            <a:ext uri="{FF2B5EF4-FFF2-40B4-BE49-F238E27FC236}">
              <a16:creationId xmlns:a16="http://schemas.microsoft.com/office/drawing/2014/main" id="{131DBA0D-7F49-4FFF-8986-E52CD40613BE}"/>
            </a:ext>
          </a:extLst>
        </xdr:cNvPr>
        <xdr:cNvSpPr>
          <a:spLocks noChangeAspect="1" noChangeArrowheads="1"/>
        </xdr:cNvSpPr>
      </xdr:nvSpPr>
      <xdr:spPr bwMode="auto">
        <a:xfrm>
          <a:off x="8524875" y="19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38100</xdr:rowOff>
    </xdr:to>
    <xdr:sp macro="" textlink="">
      <xdr:nvSpPr>
        <xdr:cNvPr id="5" name="AutoShape 2" descr="Resultado de imagen de logo facultad de postgrado unitec">
          <a:extLst>
            <a:ext uri="{FF2B5EF4-FFF2-40B4-BE49-F238E27FC236}">
              <a16:creationId xmlns:a16="http://schemas.microsoft.com/office/drawing/2014/main" id="{9EAFC621-ABD7-4239-A1EE-7171FD41A1D2}"/>
            </a:ext>
          </a:extLst>
        </xdr:cNvPr>
        <xdr:cNvSpPr>
          <a:spLocks noChangeAspect="1" noChangeArrowheads="1"/>
        </xdr:cNvSpPr>
      </xdr:nvSpPr>
      <xdr:spPr bwMode="auto">
        <a:xfrm>
          <a:off x="8524875" y="19050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94</xdr:row>
      <xdr:rowOff>101600</xdr:rowOff>
    </xdr:to>
    <xdr:sp macro="" textlink="">
      <xdr:nvSpPr>
        <xdr:cNvPr id="6" name="AutoShape 2" descr="Resultado de imagen de logo facultad de postgrado unitec">
          <a:extLst>
            <a:ext uri="{FF2B5EF4-FFF2-40B4-BE49-F238E27FC236}">
              <a16:creationId xmlns:a16="http://schemas.microsoft.com/office/drawing/2014/main" id="{C3C1AE3B-411B-49CD-9FD1-A3E24E79A518}"/>
            </a:ext>
          </a:extLst>
        </xdr:cNvPr>
        <xdr:cNvSpPr>
          <a:spLocks noChangeAspect="1" noChangeArrowheads="1"/>
        </xdr:cNvSpPr>
      </xdr:nvSpPr>
      <xdr:spPr bwMode="auto">
        <a:xfrm>
          <a:off x="8524875" y="30699075"/>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82550</xdr:rowOff>
    </xdr:to>
    <xdr:sp macro="" textlink="">
      <xdr:nvSpPr>
        <xdr:cNvPr id="7" name="AutoShape 2" descr="Resultado de imagen de logo facultad de postgrado unitec">
          <a:extLst>
            <a:ext uri="{FF2B5EF4-FFF2-40B4-BE49-F238E27FC236}">
              <a16:creationId xmlns:a16="http://schemas.microsoft.com/office/drawing/2014/main" id="{05CCFB33-D12B-41A3-8448-CCEF435E6742}"/>
            </a:ext>
          </a:extLst>
        </xdr:cNvPr>
        <xdr:cNvSpPr>
          <a:spLocks noChangeAspect="1" noChangeArrowheads="1"/>
        </xdr:cNvSpPr>
      </xdr:nvSpPr>
      <xdr:spPr bwMode="auto">
        <a:xfrm>
          <a:off x="8524875" y="30699075"/>
          <a:ext cx="304800" cy="127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82550</xdr:rowOff>
    </xdr:to>
    <xdr:sp macro="" textlink="">
      <xdr:nvSpPr>
        <xdr:cNvPr id="8" name="AutoShape 2" descr="Resultado de imagen de logo facultad de postgrado unitec">
          <a:extLst>
            <a:ext uri="{FF2B5EF4-FFF2-40B4-BE49-F238E27FC236}">
              <a16:creationId xmlns:a16="http://schemas.microsoft.com/office/drawing/2014/main" id="{E2757A51-4B5B-41EE-B095-819D73756E64}"/>
            </a:ext>
          </a:extLst>
        </xdr:cNvPr>
        <xdr:cNvSpPr>
          <a:spLocks noChangeAspect="1" noChangeArrowheads="1"/>
        </xdr:cNvSpPr>
      </xdr:nvSpPr>
      <xdr:spPr bwMode="auto">
        <a:xfrm>
          <a:off x="8524875" y="30699075"/>
          <a:ext cx="304800" cy="127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6350</xdr:rowOff>
    </xdr:to>
    <xdr:sp macro="" textlink="">
      <xdr:nvSpPr>
        <xdr:cNvPr id="9" name="AutoShape 2" descr="Resultado de imagen de logo facultad de postgrado unitec">
          <a:extLst>
            <a:ext uri="{FF2B5EF4-FFF2-40B4-BE49-F238E27FC236}">
              <a16:creationId xmlns:a16="http://schemas.microsoft.com/office/drawing/2014/main" id="{9833F88E-A120-41B8-B67D-543B5332C213}"/>
            </a:ext>
          </a:extLst>
        </xdr:cNvPr>
        <xdr:cNvSpPr>
          <a:spLocks noChangeAspect="1" noChangeArrowheads="1"/>
        </xdr:cNvSpPr>
      </xdr:nvSpPr>
      <xdr:spPr bwMode="auto">
        <a:xfrm>
          <a:off x="8524875" y="30699075"/>
          <a:ext cx="304800" cy="1200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44450</xdr:rowOff>
    </xdr:to>
    <xdr:sp macro="" textlink="">
      <xdr:nvSpPr>
        <xdr:cNvPr id="10" name="AutoShape 2" descr="Resultado de imagen de logo facultad de postgrado unitec">
          <a:extLst>
            <a:ext uri="{FF2B5EF4-FFF2-40B4-BE49-F238E27FC236}">
              <a16:creationId xmlns:a16="http://schemas.microsoft.com/office/drawing/2014/main" id="{F0439337-49FE-4CCE-86F4-1CE40D51AC97}"/>
            </a:ext>
          </a:extLst>
        </xdr:cNvPr>
        <xdr:cNvSpPr>
          <a:spLocks noChangeAspect="1" noChangeArrowheads="1"/>
        </xdr:cNvSpPr>
      </xdr:nvSpPr>
      <xdr:spPr bwMode="auto">
        <a:xfrm>
          <a:off x="8524875" y="30699075"/>
          <a:ext cx="304800" cy="1238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311150</xdr:rowOff>
    </xdr:to>
    <xdr:sp macro="" textlink="">
      <xdr:nvSpPr>
        <xdr:cNvPr id="11" name="AutoShape 2" descr="Resultado de imagen de logo facultad de postgrado unitec">
          <a:extLst>
            <a:ext uri="{FF2B5EF4-FFF2-40B4-BE49-F238E27FC236}">
              <a16:creationId xmlns:a16="http://schemas.microsoft.com/office/drawing/2014/main" id="{251C22DC-27E7-4EE8-BAC0-C172E6DBE712}"/>
            </a:ext>
          </a:extLst>
        </xdr:cNvPr>
        <xdr:cNvSpPr>
          <a:spLocks noChangeAspect="1" noChangeArrowheads="1"/>
        </xdr:cNvSpPr>
      </xdr:nvSpPr>
      <xdr:spPr bwMode="auto">
        <a:xfrm>
          <a:off x="8524875" y="30699075"/>
          <a:ext cx="304800" cy="116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311150</xdr:rowOff>
    </xdr:to>
    <xdr:sp macro="" textlink="">
      <xdr:nvSpPr>
        <xdr:cNvPr id="12" name="AutoShape 2" descr="Resultado de imagen de logo facultad de postgrado unitec">
          <a:extLst>
            <a:ext uri="{FF2B5EF4-FFF2-40B4-BE49-F238E27FC236}">
              <a16:creationId xmlns:a16="http://schemas.microsoft.com/office/drawing/2014/main" id="{4BBA6908-9E37-40D5-8FAE-75D0CFECAF62}"/>
            </a:ext>
          </a:extLst>
        </xdr:cNvPr>
        <xdr:cNvSpPr>
          <a:spLocks noChangeAspect="1" noChangeArrowheads="1"/>
        </xdr:cNvSpPr>
      </xdr:nvSpPr>
      <xdr:spPr bwMode="auto">
        <a:xfrm>
          <a:off x="8524875" y="30699075"/>
          <a:ext cx="304800" cy="116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44450</xdr:rowOff>
    </xdr:to>
    <xdr:sp macro="" textlink="">
      <xdr:nvSpPr>
        <xdr:cNvPr id="13" name="AutoShape 2" descr="Resultado de imagen de logo facultad de postgrado unitec">
          <a:extLst>
            <a:ext uri="{FF2B5EF4-FFF2-40B4-BE49-F238E27FC236}">
              <a16:creationId xmlns:a16="http://schemas.microsoft.com/office/drawing/2014/main" id="{5491F546-129A-419A-85C0-E5E133A28138}"/>
            </a:ext>
          </a:extLst>
        </xdr:cNvPr>
        <xdr:cNvSpPr>
          <a:spLocks noChangeAspect="1" noChangeArrowheads="1"/>
        </xdr:cNvSpPr>
      </xdr:nvSpPr>
      <xdr:spPr bwMode="auto">
        <a:xfrm>
          <a:off x="8524875" y="30699075"/>
          <a:ext cx="304800" cy="1047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5</xdr:row>
      <xdr:rowOff>76200</xdr:rowOff>
    </xdr:to>
    <xdr:sp macro="" textlink="">
      <xdr:nvSpPr>
        <xdr:cNvPr id="14" name="AutoShape 2" descr="Resultado de imagen de logo facultad de postgrado unitec">
          <a:extLst>
            <a:ext uri="{FF2B5EF4-FFF2-40B4-BE49-F238E27FC236}">
              <a16:creationId xmlns:a16="http://schemas.microsoft.com/office/drawing/2014/main" id="{0DF8DE98-40FE-44BA-8FE5-6333FD18CB14}"/>
            </a:ext>
          </a:extLst>
        </xdr:cNvPr>
        <xdr:cNvSpPr>
          <a:spLocks noChangeAspect="1" noChangeArrowheads="1"/>
        </xdr:cNvSpPr>
      </xdr:nvSpPr>
      <xdr:spPr bwMode="auto">
        <a:xfrm>
          <a:off x="8524875" y="190500"/>
          <a:ext cx="304800" cy="838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200025</xdr:colOff>
      <xdr:row>1</xdr:row>
      <xdr:rowOff>216598</xdr:rowOff>
    </xdr:from>
    <xdr:to>
      <xdr:col>5</xdr:col>
      <xdr:colOff>1587500</xdr:colOff>
      <xdr:row>5</xdr:row>
      <xdr:rowOff>133350</xdr:rowOff>
    </xdr:to>
    <xdr:pic>
      <xdr:nvPicPr>
        <xdr:cNvPr id="15" name="Imagen 14">
          <a:extLst>
            <a:ext uri="{FF2B5EF4-FFF2-40B4-BE49-F238E27FC236}">
              <a16:creationId xmlns:a16="http://schemas.microsoft.com/office/drawing/2014/main" id="{4BBAEA1D-B515-4C8A-9B2F-25F4E585979E}"/>
            </a:ext>
          </a:extLst>
        </xdr:cNvPr>
        <xdr:cNvPicPr>
          <a:picLocks noChangeAspect="1"/>
        </xdr:cNvPicPr>
      </xdr:nvPicPr>
      <xdr:blipFill>
        <a:blip xmlns:r="http://schemas.openxmlformats.org/officeDocument/2006/relationships" r:embed="rId1"/>
        <a:stretch>
          <a:fillRect/>
        </a:stretch>
      </xdr:blipFill>
      <xdr:spPr>
        <a:xfrm>
          <a:off x="8724900" y="407098"/>
          <a:ext cx="1333500" cy="831152"/>
        </a:xfrm>
        <a:prstGeom prst="rect">
          <a:avLst/>
        </a:prstGeom>
      </xdr:spPr>
    </xdr:pic>
    <xdr:clientData/>
  </xdr:twoCellAnchor>
  <xdr:twoCellAnchor editAs="oneCell">
    <xdr:from>
      <xdr:col>5</xdr:col>
      <xdr:colOff>0</xdr:colOff>
      <xdr:row>1</xdr:row>
      <xdr:rowOff>0</xdr:rowOff>
    </xdr:from>
    <xdr:to>
      <xdr:col>5</xdr:col>
      <xdr:colOff>304800</xdr:colOff>
      <xdr:row>5</xdr:row>
      <xdr:rowOff>0</xdr:rowOff>
    </xdr:to>
    <xdr:sp macro="" textlink="">
      <xdr:nvSpPr>
        <xdr:cNvPr id="16" name="AutoShape 2" descr="Resultado de imagen de logo facultad de postgrado unitec">
          <a:extLst>
            <a:ext uri="{FF2B5EF4-FFF2-40B4-BE49-F238E27FC236}">
              <a16:creationId xmlns:a16="http://schemas.microsoft.com/office/drawing/2014/main" id="{2FA8DBA4-C56B-4C47-B8F5-AF49671F50E3}"/>
            </a:ext>
          </a:extLst>
        </xdr:cNvPr>
        <xdr:cNvSpPr>
          <a:spLocks noChangeAspect="1" noChangeArrowheads="1"/>
        </xdr:cNvSpPr>
      </xdr:nvSpPr>
      <xdr:spPr bwMode="auto">
        <a:xfrm>
          <a:off x="8524875" y="190500"/>
          <a:ext cx="304800" cy="762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5</xdr:row>
      <xdr:rowOff>0</xdr:rowOff>
    </xdr:to>
    <xdr:sp macro="" textlink="">
      <xdr:nvSpPr>
        <xdr:cNvPr id="17" name="AutoShape 2" descr="Resultado de imagen de logo facultad de postgrado unitec">
          <a:extLst>
            <a:ext uri="{FF2B5EF4-FFF2-40B4-BE49-F238E27FC236}">
              <a16:creationId xmlns:a16="http://schemas.microsoft.com/office/drawing/2014/main" id="{9786A0F9-7454-4ADB-8F47-928BAC4B4152}"/>
            </a:ext>
          </a:extLst>
        </xdr:cNvPr>
        <xdr:cNvSpPr>
          <a:spLocks noChangeAspect="1" noChangeArrowheads="1"/>
        </xdr:cNvSpPr>
      </xdr:nvSpPr>
      <xdr:spPr bwMode="auto">
        <a:xfrm>
          <a:off x="8524875" y="190500"/>
          <a:ext cx="304800" cy="762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114300</xdr:rowOff>
    </xdr:to>
    <xdr:sp macro="" textlink="">
      <xdr:nvSpPr>
        <xdr:cNvPr id="18" name="AutoShape 2" descr="Resultado de imagen de logo facultad de postgrado unitec">
          <a:extLst>
            <a:ext uri="{FF2B5EF4-FFF2-40B4-BE49-F238E27FC236}">
              <a16:creationId xmlns:a16="http://schemas.microsoft.com/office/drawing/2014/main" id="{E8EECF6F-1911-4F15-9B3B-B05DA5D9AC26}"/>
            </a:ext>
          </a:extLst>
        </xdr:cNvPr>
        <xdr:cNvSpPr>
          <a:spLocks noChangeAspect="1" noChangeArrowheads="1"/>
        </xdr:cNvSpPr>
      </xdr:nvSpPr>
      <xdr:spPr bwMode="auto">
        <a:xfrm>
          <a:off x="8524875" y="190500"/>
          <a:ext cx="30480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93</xdr:row>
      <xdr:rowOff>34925</xdr:rowOff>
    </xdr:to>
    <xdr:sp macro="" textlink="">
      <xdr:nvSpPr>
        <xdr:cNvPr id="19" name="AutoShape 2" descr="Resultado de imagen de logo facultad de postgrado unitec">
          <a:extLst>
            <a:ext uri="{FF2B5EF4-FFF2-40B4-BE49-F238E27FC236}">
              <a16:creationId xmlns:a16="http://schemas.microsoft.com/office/drawing/2014/main" id="{66A5FD72-AD0A-488A-A8E0-B1E78A36A611}"/>
            </a:ext>
          </a:extLst>
        </xdr:cNvPr>
        <xdr:cNvSpPr>
          <a:spLocks noChangeAspect="1" noChangeArrowheads="1"/>
        </xdr:cNvSpPr>
      </xdr:nvSpPr>
      <xdr:spPr bwMode="auto">
        <a:xfrm>
          <a:off x="8524875" y="30699075"/>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149225</xdr:rowOff>
    </xdr:to>
    <xdr:sp macro="" textlink="">
      <xdr:nvSpPr>
        <xdr:cNvPr id="20" name="AutoShape 2" descr="Resultado de imagen de logo facultad de postgrado unitec">
          <a:extLst>
            <a:ext uri="{FF2B5EF4-FFF2-40B4-BE49-F238E27FC236}">
              <a16:creationId xmlns:a16="http://schemas.microsoft.com/office/drawing/2014/main" id="{CF25CDB5-7BC8-4053-9DE8-6BE22DD95204}"/>
            </a:ext>
          </a:extLst>
        </xdr:cNvPr>
        <xdr:cNvSpPr>
          <a:spLocks noChangeAspect="1" noChangeArrowheads="1"/>
        </xdr:cNvSpPr>
      </xdr:nvSpPr>
      <xdr:spPr bwMode="auto">
        <a:xfrm>
          <a:off x="8524875" y="30699075"/>
          <a:ext cx="304800" cy="1343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92</xdr:row>
      <xdr:rowOff>149225</xdr:rowOff>
    </xdr:to>
    <xdr:sp macro="" textlink="">
      <xdr:nvSpPr>
        <xdr:cNvPr id="21" name="AutoShape 2" descr="Resultado de imagen de logo facultad de postgrado unitec">
          <a:extLst>
            <a:ext uri="{FF2B5EF4-FFF2-40B4-BE49-F238E27FC236}">
              <a16:creationId xmlns:a16="http://schemas.microsoft.com/office/drawing/2014/main" id="{6DC47C07-E512-418F-AB91-45EE26DA626D}"/>
            </a:ext>
          </a:extLst>
        </xdr:cNvPr>
        <xdr:cNvSpPr>
          <a:spLocks noChangeAspect="1" noChangeArrowheads="1"/>
        </xdr:cNvSpPr>
      </xdr:nvSpPr>
      <xdr:spPr bwMode="auto">
        <a:xfrm>
          <a:off x="8524875" y="30699075"/>
          <a:ext cx="304800" cy="1343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130175</xdr:rowOff>
    </xdr:to>
    <xdr:sp macro="" textlink="">
      <xdr:nvSpPr>
        <xdr:cNvPr id="22" name="AutoShape 2" descr="Resultado de imagen de logo facultad de postgrado unitec">
          <a:extLst>
            <a:ext uri="{FF2B5EF4-FFF2-40B4-BE49-F238E27FC236}">
              <a16:creationId xmlns:a16="http://schemas.microsoft.com/office/drawing/2014/main" id="{4E40D4C8-52DB-461C-893E-09A89FE202D8}"/>
            </a:ext>
          </a:extLst>
        </xdr:cNvPr>
        <xdr:cNvSpPr>
          <a:spLocks noChangeAspect="1" noChangeArrowheads="1"/>
        </xdr:cNvSpPr>
      </xdr:nvSpPr>
      <xdr:spPr bwMode="auto">
        <a:xfrm>
          <a:off x="8524875" y="30699075"/>
          <a:ext cx="304800" cy="1133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82550</xdr:rowOff>
    </xdr:to>
    <xdr:sp macro="" textlink="">
      <xdr:nvSpPr>
        <xdr:cNvPr id="23" name="AutoShape 2" descr="Resultado de imagen de logo facultad de postgrado unitec">
          <a:extLst>
            <a:ext uri="{FF2B5EF4-FFF2-40B4-BE49-F238E27FC236}">
              <a16:creationId xmlns:a16="http://schemas.microsoft.com/office/drawing/2014/main" id="{AAB664C6-045E-4C73-9248-9D58D7CF7A6D}"/>
            </a:ext>
          </a:extLst>
        </xdr:cNvPr>
        <xdr:cNvSpPr>
          <a:spLocks noChangeAspect="1" noChangeArrowheads="1"/>
        </xdr:cNvSpPr>
      </xdr:nvSpPr>
      <xdr:spPr bwMode="auto">
        <a:xfrm>
          <a:off x="8524875" y="30699075"/>
          <a:ext cx="304800" cy="1085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6350</xdr:rowOff>
    </xdr:to>
    <xdr:sp macro="" textlink="">
      <xdr:nvSpPr>
        <xdr:cNvPr id="24" name="AutoShape 2" descr="Resultado de imagen de logo facultad de postgrado unitec">
          <a:extLst>
            <a:ext uri="{FF2B5EF4-FFF2-40B4-BE49-F238E27FC236}">
              <a16:creationId xmlns:a16="http://schemas.microsoft.com/office/drawing/2014/main" id="{8D09532D-CB30-47FA-B5D8-ACBC4188B5D9}"/>
            </a:ext>
          </a:extLst>
        </xdr:cNvPr>
        <xdr:cNvSpPr>
          <a:spLocks noChangeAspect="1" noChangeArrowheads="1"/>
        </xdr:cNvSpPr>
      </xdr:nvSpPr>
      <xdr:spPr bwMode="auto">
        <a:xfrm>
          <a:off x="8524875" y="30699075"/>
          <a:ext cx="304800" cy="10096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91</xdr:row>
      <xdr:rowOff>6350</xdr:rowOff>
    </xdr:to>
    <xdr:sp macro="" textlink="">
      <xdr:nvSpPr>
        <xdr:cNvPr id="25" name="AutoShape 2" descr="Resultado de imagen de logo facultad de postgrado unitec">
          <a:extLst>
            <a:ext uri="{FF2B5EF4-FFF2-40B4-BE49-F238E27FC236}">
              <a16:creationId xmlns:a16="http://schemas.microsoft.com/office/drawing/2014/main" id="{34A1A491-60DD-4430-BDD3-D23D2074AEE0}"/>
            </a:ext>
          </a:extLst>
        </xdr:cNvPr>
        <xdr:cNvSpPr>
          <a:spLocks noChangeAspect="1" noChangeArrowheads="1"/>
        </xdr:cNvSpPr>
      </xdr:nvSpPr>
      <xdr:spPr bwMode="auto">
        <a:xfrm>
          <a:off x="8524875" y="30699075"/>
          <a:ext cx="304800" cy="10096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86</xdr:row>
      <xdr:rowOff>0</xdr:rowOff>
    </xdr:from>
    <xdr:to>
      <xdr:col>5</xdr:col>
      <xdr:colOff>304800</xdr:colOff>
      <xdr:row>90</xdr:row>
      <xdr:rowOff>123825</xdr:rowOff>
    </xdr:to>
    <xdr:sp macro="" textlink="">
      <xdr:nvSpPr>
        <xdr:cNvPr id="26" name="AutoShape 2" descr="Resultado de imagen de logo facultad de postgrado unitec">
          <a:extLst>
            <a:ext uri="{FF2B5EF4-FFF2-40B4-BE49-F238E27FC236}">
              <a16:creationId xmlns:a16="http://schemas.microsoft.com/office/drawing/2014/main" id="{EA21D73A-1A72-4A5D-861F-37BC17CB8241}"/>
            </a:ext>
          </a:extLst>
        </xdr:cNvPr>
        <xdr:cNvSpPr>
          <a:spLocks noChangeAspect="1" noChangeArrowheads="1"/>
        </xdr:cNvSpPr>
      </xdr:nvSpPr>
      <xdr:spPr bwMode="auto">
        <a:xfrm>
          <a:off x="8524875" y="30699075"/>
          <a:ext cx="304800" cy="885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42A9-9D2E-4AD9-848D-79D997884ECE}">
  <dimension ref="A2:Q196"/>
  <sheetViews>
    <sheetView tabSelected="1" view="pageBreakPreview" zoomScaleNormal="100" zoomScaleSheetLayoutView="100" workbookViewId="0">
      <selection activeCell="B10" sqref="B10"/>
    </sheetView>
  </sheetViews>
  <sheetFormatPr defaultColWidth="10.90625" defaultRowHeight="14.5" x14ac:dyDescent="0.35"/>
  <cols>
    <col min="1" max="1" width="31.26953125" customWidth="1"/>
    <col min="2" max="2" width="34.7265625" customWidth="1"/>
    <col min="3" max="3" width="24.7265625" customWidth="1"/>
    <col min="4" max="4" width="18" customWidth="1"/>
    <col min="5" max="5" width="31.26953125" customWidth="1"/>
    <col min="6" max="6" width="48.6328125" bestFit="1" customWidth="1"/>
    <col min="7" max="7" width="12.1796875" customWidth="1"/>
    <col min="8" max="8" width="5.26953125" customWidth="1"/>
    <col min="9" max="9" width="17.6328125" bestFit="1" customWidth="1"/>
  </cols>
  <sheetData>
    <row r="2" spans="1:7" ht="18" x14ac:dyDescent="0.4">
      <c r="A2" s="82" t="s">
        <v>0</v>
      </c>
      <c r="B2" s="82"/>
      <c r="C2" s="82"/>
      <c r="D2" s="82"/>
      <c r="E2" s="82"/>
      <c r="G2" s="1"/>
    </row>
    <row r="3" spans="1:7" ht="18" x14ac:dyDescent="0.4">
      <c r="A3" s="82" t="s">
        <v>1</v>
      </c>
      <c r="B3" s="82"/>
      <c r="C3" s="82"/>
      <c r="D3" s="82"/>
      <c r="E3" s="82"/>
      <c r="F3" s="1"/>
      <c r="G3" s="1"/>
    </row>
    <row r="4" spans="1:7" ht="18" x14ac:dyDescent="0.4">
      <c r="A4" s="82" t="s">
        <v>2</v>
      </c>
      <c r="B4" s="82"/>
      <c r="C4" s="82"/>
      <c r="D4" s="82"/>
      <c r="E4" s="82"/>
      <c r="F4" s="1"/>
      <c r="G4" s="1"/>
    </row>
    <row r="5" spans="1:7" ht="18" x14ac:dyDescent="0.4">
      <c r="A5" s="82" t="s">
        <v>3</v>
      </c>
      <c r="B5" s="82"/>
      <c r="C5" s="82"/>
      <c r="D5" s="82"/>
      <c r="E5" s="82"/>
      <c r="F5" s="1"/>
      <c r="G5" s="1"/>
    </row>
    <row r="6" spans="1:7" ht="18.5" thickBot="1" x14ac:dyDescent="0.45">
      <c r="A6" s="1"/>
      <c r="B6" s="49"/>
    </row>
    <row r="7" spans="1:7" ht="26.5" thickBot="1" x14ac:dyDescent="0.65">
      <c r="A7" s="1" t="s">
        <v>4</v>
      </c>
      <c r="B7" s="2" t="s">
        <v>54</v>
      </c>
      <c r="C7" s="2"/>
      <c r="D7" s="3"/>
      <c r="E7" s="3"/>
      <c r="F7" s="4" t="s">
        <v>5</v>
      </c>
      <c r="G7" s="5">
        <v>22</v>
      </c>
    </row>
    <row r="8" spans="1:7" ht="26.5" thickBot="1" x14ac:dyDescent="0.65">
      <c r="A8" s="1" t="s">
        <v>6</v>
      </c>
      <c r="B8" s="6"/>
      <c r="C8" s="6"/>
      <c r="F8" s="7" t="s">
        <v>7</v>
      </c>
      <c r="G8" s="8">
        <f>+SUM(I27:I83)</f>
        <v>0</v>
      </c>
    </row>
    <row r="9" spans="1:7" ht="26.5" thickBot="1" x14ac:dyDescent="0.65">
      <c r="A9" s="1" t="s">
        <v>8</v>
      </c>
      <c r="B9" s="9" t="s">
        <v>9</v>
      </c>
      <c r="C9" s="10"/>
      <c r="F9" s="11" t="s">
        <v>10</v>
      </c>
      <c r="G9" s="12">
        <f>+G7+G8</f>
        <v>22</v>
      </c>
    </row>
    <row r="10" spans="1:7" ht="18.5" thickBot="1" x14ac:dyDescent="0.45">
      <c r="A10" s="1" t="s">
        <v>11</v>
      </c>
      <c r="B10" s="10">
        <v>94653407</v>
      </c>
      <c r="C10" s="10"/>
    </row>
    <row r="13" spans="1:7" ht="42.75" customHeight="1" x14ac:dyDescent="0.35">
      <c r="A13" s="80" t="s">
        <v>12</v>
      </c>
      <c r="B13" s="114" t="s">
        <v>13</v>
      </c>
      <c r="C13" s="114"/>
      <c r="D13" s="114"/>
      <c r="E13" s="114"/>
      <c r="F13" s="114"/>
      <c r="G13" s="13"/>
    </row>
    <row r="14" spans="1:7" ht="18.5" x14ac:dyDescent="0.45">
      <c r="A14" s="80"/>
      <c r="B14" s="14"/>
      <c r="G14" s="13"/>
    </row>
    <row r="15" spans="1:7" ht="41.25" customHeight="1" x14ac:dyDescent="0.35">
      <c r="A15" s="80"/>
      <c r="B15" s="114" t="s">
        <v>14</v>
      </c>
      <c r="C15" s="114"/>
      <c r="D15" s="114"/>
      <c r="E15" s="114"/>
      <c r="F15" s="114"/>
      <c r="G15" s="13"/>
    </row>
    <row r="16" spans="1:7" ht="23.25" customHeight="1" x14ac:dyDescent="0.45">
      <c r="A16" s="80"/>
      <c r="B16" s="14"/>
      <c r="G16" s="13"/>
    </row>
    <row r="17" spans="1:9" ht="41.25" customHeight="1" x14ac:dyDescent="0.35">
      <c r="A17" s="80"/>
      <c r="B17" s="114" t="s">
        <v>15</v>
      </c>
      <c r="C17" s="114"/>
      <c r="D17" s="114"/>
      <c r="E17" s="114"/>
      <c r="F17" s="114"/>
      <c r="G17" s="13"/>
    </row>
    <row r="18" spans="1:9" ht="21" x14ac:dyDescent="0.5">
      <c r="A18" s="1"/>
      <c r="G18" s="15"/>
    </row>
    <row r="19" spans="1:9" ht="18.5" x14ac:dyDescent="0.45">
      <c r="A19" s="1" t="s">
        <v>16</v>
      </c>
      <c r="B19" s="104" t="s">
        <v>17</v>
      </c>
      <c r="C19" s="104"/>
      <c r="D19" s="104"/>
      <c r="E19" s="104"/>
      <c r="F19" s="104"/>
      <c r="G19" s="13"/>
    </row>
    <row r="20" spans="1:9" ht="18.5" x14ac:dyDescent="0.45">
      <c r="A20" s="1"/>
      <c r="B20" s="16"/>
      <c r="C20" s="16"/>
      <c r="D20" s="16"/>
      <c r="E20" s="16"/>
      <c r="F20" s="16"/>
      <c r="G20" s="13"/>
    </row>
    <row r="21" spans="1:9" ht="39" customHeight="1" x14ac:dyDescent="0.35">
      <c r="A21" s="17" t="s">
        <v>18</v>
      </c>
      <c r="B21" s="100" t="s">
        <v>19</v>
      </c>
      <c r="C21" s="100"/>
      <c r="D21" s="100"/>
      <c r="E21" s="100"/>
      <c r="F21" s="100"/>
      <c r="G21" s="18"/>
    </row>
    <row r="22" spans="1:9" ht="21" x14ac:dyDescent="0.5">
      <c r="A22" s="19"/>
      <c r="B22" s="19"/>
      <c r="C22" s="19"/>
      <c r="D22" s="19"/>
      <c r="E22" s="19"/>
      <c r="F22" s="20"/>
      <c r="G22" s="19"/>
    </row>
    <row r="23" spans="1:9" ht="21" x14ac:dyDescent="0.5">
      <c r="A23" s="19"/>
      <c r="B23" s="19" t="s">
        <v>20</v>
      </c>
      <c r="C23" s="19"/>
      <c r="D23" s="19"/>
      <c r="E23" s="21">
        <v>2850000</v>
      </c>
      <c r="G23" s="19"/>
    </row>
    <row r="24" spans="1:9" ht="21" x14ac:dyDescent="0.5">
      <c r="A24" s="19"/>
      <c r="B24" s="19" t="s">
        <v>21</v>
      </c>
      <c r="C24" s="19"/>
      <c r="D24" s="19"/>
      <c r="E24" s="22">
        <v>30</v>
      </c>
      <c r="F24" s="22" t="s">
        <v>22</v>
      </c>
      <c r="G24" s="19"/>
    </row>
    <row r="25" spans="1:9" ht="21" x14ac:dyDescent="0.5">
      <c r="A25" s="19"/>
      <c r="B25" s="19" t="s">
        <v>23</v>
      </c>
      <c r="C25" s="19"/>
      <c r="D25" s="19"/>
      <c r="E25" s="21">
        <v>3010000</v>
      </c>
      <c r="G25" s="19"/>
    </row>
    <row r="26" spans="1:9" ht="21" x14ac:dyDescent="0.5">
      <c r="A26" s="19"/>
      <c r="B26" s="19"/>
      <c r="C26" s="20" t="s">
        <v>24</v>
      </c>
      <c r="D26" s="19"/>
      <c r="E26" s="23"/>
      <c r="G26" s="19"/>
    </row>
    <row r="27" spans="1:9" ht="21" x14ac:dyDescent="0.5">
      <c r="A27" s="19"/>
      <c r="B27" s="24" t="s">
        <v>25</v>
      </c>
      <c r="C27" s="25">
        <f>A118</f>
        <v>0.67368421052631577</v>
      </c>
      <c r="D27" s="19"/>
      <c r="E27" s="23"/>
      <c r="G27" s="13">
        <v>3</v>
      </c>
      <c r="H27" s="20" t="s">
        <v>26</v>
      </c>
      <c r="I27" s="20">
        <v>0</v>
      </c>
    </row>
    <row r="28" spans="1:9" ht="21" x14ac:dyDescent="0.5">
      <c r="A28" s="19"/>
      <c r="B28" s="19"/>
      <c r="C28" s="19"/>
      <c r="D28" s="19"/>
      <c r="E28" s="19"/>
      <c r="F28" s="19"/>
      <c r="G28" s="19"/>
    </row>
    <row r="29" spans="1:9" ht="63.75" customHeight="1" x14ac:dyDescent="0.35">
      <c r="A29" s="17" t="s">
        <v>27</v>
      </c>
      <c r="B29" s="100" t="s">
        <v>28</v>
      </c>
      <c r="C29" s="100"/>
      <c r="D29" s="100"/>
      <c r="E29" s="100"/>
      <c r="F29" s="100"/>
      <c r="G29" s="18"/>
    </row>
    <row r="30" spans="1:9" ht="21" customHeight="1" x14ac:dyDescent="0.35">
      <c r="A30" s="17"/>
      <c r="B30" s="26"/>
      <c r="C30" s="26"/>
      <c r="D30" s="26"/>
      <c r="E30" s="26"/>
      <c r="F30" s="26"/>
      <c r="G30" s="18"/>
    </row>
    <row r="31" spans="1:9" ht="21" customHeight="1" x14ac:dyDescent="0.35">
      <c r="A31" s="17"/>
      <c r="B31" s="101" t="s">
        <v>24</v>
      </c>
      <c r="C31" s="101"/>
      <c r="D31" s="101"/>
      <c r="E31" s="101"/>
      <c r="F31" s="101"/>
      <c r="G31" s="18"/>
    </row>
    <row r="32" spans="1:9" ht="21" x14ac:dyDescent="0.5">
      <c r="A32" s="19"/>
      <c r="B32" s="19"/>
      <c r="C32" s="19"/>
      <c r="D32" s="19"/>
      <c r="E32" s="19"/>
      <c r="F32" s="19"/>
      <c r="G32" s="19"/>
    </row>
    <row r="33" spans="1:9" ht="59" customHeight="1" x14ac:dyDescent="0.5">
      <c r="A33" s="19"/>
      <c r="B33" s="113" t="s">
        <v>90</v>
      </c>
      <c r="C33" s="113"/>
      <c r="D33" s="113"/>
      <c r="E33" s="113"/>
      <c r="F33" s="113"/>
      <c r="G33" s="13">
        <v>2</v>
      </c>
      <c r="H33" s="27" t="s">
        <v>26</v>
      </c>
      <c r="I33" s="28">
        <v>0</v>
      </c>
    </row>
    <row r="34" spans="1:9" ht="23.25" customHeight="1" x14ac:dyDescent="0.5">
      <c r="A34" s="19"/>
      <c r="B34" s="29"/>
      <c r="C34" s="29"/>
      <c r="D34" s="29"/>
      <c r="E34" s="29"/>
      <c r="F34" s="29"/>
      <c r="G34" s="18"/>
    </row>
    <row r="35" spans="1:9" ht="66" customHeight="1" x14ac:dyDescent="0.5">
      <c r="A35" s="19"/>
      <c r="B35" s="113" t="s">
        <v>91</v>
      </c>
      <c r="C35" s="113"/>
      <c r="D35" s="113"/>
      <c r="E35" s="113"/>
      <c r="F35" s="113"/>
      <c r="G35" s="13">
        <v>2</v>
      </c>
      <c r="H35" s="27" t="s">
        <v>26</v>
      </c>
      <c r="I35" s="28">
        <v>0</v>
      </c>
    </row>
    <row r="36" spans="1:9" ht="21" x14ac:dyDescent="0.5">
      <c r="A36" s="19"/>
      <c r="B36" s="30"/>
      <c r="C36" s="30"/>
      <c r="D36" s="30"/>
      <c r="E36" s="30"/>
      <c r="F36" s="30"/>
      <c r="G36" s="18"/>
    </row>
    <row r="37" spans="1:9" ht="63" customHeight="1" x14ac:dyDescent="0.5">
      <c r="A37" s="19"/>
      <c r="B37" s="113" t="s">
        <v>92</v>
      </c>
      <c r="C37" s="113"/>
      <c r="D37" s="113"/>
      <c r="E37" s="113"/>
      <c r="F37" s="113"/>
      <c r="G37" s="13">
        <v>2</v>
      </c>
      <c r="H37" s="27" t="s">
        <v>26</v>
      </c>
      <c r="I37" s="28">
        <v>0</v>
      </c>
    </row>
    <row r="38" spans="1:9" ht="21" x14ac:dyDescent="0.5">
      <c r="A38" s="19"/>
      <c r="B38" s="19"/>
      <c r="C38" s="19"/>
      <c r="D38" s="19"/>
      <c r="E38" s="19"/>
      <c r="F38" s="19"/>
      <c r="G38" s="19"/>
    </row>
    <row r="39" spans="1:9" ht="18.5" x14ac:dyDescent="0.45">
      <c r="A39" s="1" t="s">
        <v>29</v>
      </c>
      <c r="B39" s="104" t="s">
        <v>30</v>
      </c>
      <c r="C39" s="104"/>
      <c r="D39" s="104"/>
      <c r="E39" s="104"/>
      <c r="F39" s="104"/>
      <c r="G39" s="13"/>
    </row>
    <row r="40" spans="1:9" ht="18.5" x14ac:dyDescent="0.45">
      <c r="A40" s="1"/>
      <c r="B40" s="16"/>
      <c r="C40" s="16"/>
      <c r="D40" s="16"/>
      <c r="E40" s="16"/>
      <c r="F40" s="16"/>
      <c r="G40" s="31"/>
    </row>
    <row r="41" spans="1:9" ht="43.5" customHeight="1" x14ac:dyDescent="0.35">
      <c r="A41" s="100" t="s">
        <v>31</v>
      </c>
      <c r="B41" s="100"/>
      <c r="C41" s="100"/>
      <c r="D41" s="100"/>
      <c r="E41" s="100"/>
      <c r="F41" s="100"/>
      <c r="G41" s="32"/>
    </row>
    <row r="42" spans="1:9" ht="21" x14ac:dyDescent="0.5">
      <c r="A42" s="33"/>
    </row>
    <row r="43" spans="1:9" ht="21" x14ac:dyDescent="0.5">
      <c r="A43" s="34" t="s">
        <v>32</v>
      </c>
      <c r="C43" s="33"/>
      <c r="D43" s="33"/>
      <c r="E43" s="33"/>
      <c r="F43" s="33"/>
      <c r="G43" s="33"/>
    </row>
    <row r="44" spans="1:9" ht="21" x14ac:dyDescent="0.5">
      <c r="A44" s="33"/>
      <c r="B44" s="34"/>
      <c r="C44" s="33"/>
      <c r="D44" s="34"/>
      <c r="E44" s="33"/>
      <c r="F44" s="33"/>
      <c r="G44" s="22"/>
    </row>
    <row r="45" spans="1:9" ht="21" x14ac:dyDescent="0.5">
      <c r="A45" s="33"/>
      <c r="B45" s="35" t="s">
        <v>33</v>
      </c>
      <c r="C45" s="33"/>
      <c r="D45" s="34"/>
      <c r="E45" s="33"/>
      <c r="F45" s="33"/>
      <c r="G45" s="22"/>
    </row>
    <row r="46" spans="1:9" ht="21" x14ac:dyDescent="0.5">
      <c r="A46" s="33"/>
      <c r="B46" s="33" t="s">
        <v>34</v>
      </c>
      <c r="C46" s="33" t="s">
        <v>35</v>
      </c>
      <c r="D46" s="34"/>
      <c r="E46" s="33"/>
      <c r="F46" s="33"/>
      <c r="G46" s="22"/>
    </row>
    <row r="47" spans="1:9" ht="21" x14ac:dyDescent="0.5">
      <c r="A47" s="33"/>
      <c r="B47" s="36">
        <v>0.04</v>
      </c>
      <c r="C47" s="22">
        <v>3</v>
      </c>
      <c r="E47" s="33"/>
      <c r="F47" s="33"/>
      <c r="G47" s="22"/>
    </row>
    <row r="48" spans="1:9" ht="21" x14ac:dyDescent="0.5">
      <c r="A48" s="33"/>
      <c r="B48" s="36">
        <v>4.3499999999999997E-2</v>
      </c>
      <c r="C48" s="22">
        <v>6</v>
      </c>
      <c r="E48" s="33"/>
      <c r="F48" s="33"/>
      <c r="G48" s="22"/>
    </row>
    <row r="49" spans="1:9" ht="21" x14ac:dyDescent="0.5">
      <c r="A49" s="33"/>
      <c r="B49" s="36">
        <v>5.2499999999999998E-2</v>
      </c>
      <c r="C49" s="22">
        <v>9</v>
      </c>
      <c r="E49" s="33"/>
      <c r="F49" s="33"/>
      <c r="G49" s="33"/>
    </row>
    <row r="50" spans="1:9" ht="21" x14ac:dyDescent="0.5">
      <c r="A50" s="33"/>
      <c r="B50" s="36">
        <v>7.0000000000000007E-2</v>
      </c>
      <c r="C50" s="22">
        <v>12</v>
      </c>
      <c r="E50" s="33"/>
      <c r="F50" s="33"/>
      <c r="G50" s="33"/>
    </row>
    <row r="51" spans="1:9" ht="21" x14ac:dyDescent="0.5">
      <c r="A51" s="33"/>
      <c r="B51" s="36">
        <v>7.2499999999999995E-2</v>
      </c>
      <c r="C51" s="22">
        <v>15</v>
      </c>
      <c r="E51" s="33"/>
      <c r="F51" s="33"/>
      <c r="G51" s="33"/>
    </row>
    <row r="52" spans="1:9" ht="21" x14ac:dyDescent="0.5">
      <c r="A52" s="33"/>
      <c r="B52" s="33"/>
      <c r="C52" s="33"/>
      <c r="D52" s="33"/>
      <c r="E52" s="33"/>
      <c r="F52" s="33"/>
      <c r="G52" s="33"/>
    </row>
    <row r="53" spans="1:9" ht="21" x14ac:dyDescent="0.5">
      <c r="A53" s="33"/>
      <c r="B53" s="34" t="s">
        <v>36</v>
      </c>
      <c r="C53" s="37">
        <v>7.0000000000000007E-2</v>
      </c>
      <c r="D53" s="33"/>
      <c r="E53" s="33"/>
      <c r="F53" s="33"/>
      <c r="G53" s="33"/>
    </row>
    <row r="54" spans="1:9" ht="21" x14ac:dyDescent="0.5">
      <c r="A54" s="33"/>
      <c r="B54" s="33"/>
      <c r="C54" s="33"/>
      <c r="D54" s="33"/>
      <c r="E54" s="33"/>
      <c r="F54" s="33"/>
      <c r="G54" s="33"/>
    </row>
    <row r="55" spans="1:9" ht="21" x14ac:dyDescent="0.5">
      <c r="A55" s="33"/>
      <c r="B55" s="34" t="s">
        <v>37</v>
      </c>
      <c r="C55" s="33"/>
      <c r="D55" s="33"/>
      <c r="E55" s="33"/>
      <c r="F55" s="33"/>
      <c r="G55" s="33"/>
    </row>
    <row r="56" spans="1:9" ht="21" x14ac:dyDescent="0.5">
      <c r="A56" s="33"/>
      <c r="B56" s="33"/>
      <c r="C56" s="33"/>
      <c r="D56" s="33"/>
      <c r="E56" s="33"/>
      <c r="F56" s="33"/>
      <c r="G56" s="33"/>
    </row>
    <row r="57" spans="1:9" ht="31" x14ac:dyDescent="0.7">
      <c r="A57" s="35"/>
      <c r="B57" s="38" t="s">
        <v>38</v>
      </c>
      <c r="C57" s="33"/>
      <c r="D57" s="33"/>
      <c r="E57" s="33"/>
    </row>
    <row r="58" spans="1:9" ht="21" x14ac:dyDescent="0.5">
      <c r="A58" s="33"/>
      <c r="B58" s="33"/>
      <c r="C58" s="33"/>
      <c r="D58" s="33"/>
      <c r="E58" s="33"/>
      <c r="F58" s="33"/>
      <c r="G58" s="33"/>
    </row>
    <row r="59" spans="1:9" ht="21" customHeight="1" x14ac:dyDescent="0.5">
      <c r="A59" s="33" t="s">
        <v>18</v>
      </c>
      <c r="B59" s="105" t="s">
        <v>39</v>
      </c>
      <c r="C59" s="105"/>
      <c r="D59" s="105"/>
      <c r="E59" s="105"/>
      <c r="F59" s="105"/>
      <c r="G59" s="32"/>
    </row>
    <row r="60" spans="1:9" ht="21.5" thickBot="1" x14ac:dyDescent="0.55000000000000004">
      <c r="A60" s="33"/>
      <c r="B60" s="39"/>
      <c r="C60" s="39"/>
      <c r="D60" s="39"/>
      <c r="E60" s="39"/>
      <c r="F60" s="39"/>
      <c r="G60" s="39"/>
    </row>
    <row r="61" spans="1:9" ht="21.5" thickBot="1" x14ac:dyDescent="0.55000000000000004">
      <c r="A61" s="33"/>
      <c r="B61" s="101" t="s">
        <v>40</v>
      </c>
      <c r="C61" s="101"/>
      <c r="D61" s="40">
        <f>D146</f>
        <v>0.11280000000000001</v>
      </c>
      <c r="E61" s="39"/>
      <c r="F61" s="39"/>
      <c r="G61" s="13">
        <v>1</v>
      </c>
      <c r="H61" s="20" t="s">
        <v>26</v>
      </c>
      <c r="I61" s="20">
        <v>0</v>
      </c>
    </row>
    <row r="62" spans="1:9" ht="21.5" thickBot="1" x14ac:dyDescent="0.55000000000000004">
      <c r="A62" s="33"/>
      <c r="B62" s="28"/>
      <c r="C62" s="39"/>
      <c r="D62" s="39"/>
      <c r="E62" s="39"/>
      <c r="F62" s="39"/>
      <c r="G62" s="39"/>
    </row>
    <row r="63" spans="1:9" ht="21.5" thickBot="1" x14ac:dyDescent="0.55000000000000004">
      <c r="A63" s="33"/>
      <c r="B63" s="101" t="s">
        <v>41</v>
      </c>
      <c r="C63" s="101"/>
      <c r="D63" s="40">
        <f>D148</f>
        <v>0.14757500000000001</v>
      </c>
      <c r="E63" s="39"/>
      <c r="F63" s="39"/>
      <c r="G63" s="13">
        <v>1</v>
      </c>
      <c r="H63" s="20" t="s">
        <v>26</v>
      </c>
      <c r="I63" s="20">
        <v>0</v>
      </c>
    </row>
    <row r="64" spans="1:9" ht="21" x14ac:dyDescent="0.5">
      <c r="A64" s="33"/>
      <c r="B64" s="39"/>
      <c r="C64" s="39"/>
      <c r="D64" s="39"/>
      <c r="E64" s="39"/>
      <c r="F64" s="39"/>
      <c r="G64" s="39"/>
    </row>
    <row r="65" spans="1:9" ht="43.5" customHeight="1" x14ac:dyDescent="0.35">
      <c r="A65" s="102" t="s">
        <v>42</v>
      </c>
      <c r="B65" s="102"/>
      <c r="C65" s="102"/>
      <c r="D65" s="102"/>
      <c r="E65" s="102"/>
      <c r="F65" s="102"/>
      <c r="G65" s="41"/>
    </row>
    <row r="66" spans="1:9" ht="21" x14ac:dyDescent="0.5">
      <c r="A66" s="33"/>
      <c r="B66" s="33"/>
      <c r="C66" s="33"/>
      <c r="D66" s="33"/>
      <c r="E66" s="33"/>
      <c r="F66" s="33"/>
      <c r="G66" s="33"/>
    </row>
    <row r="67" spans="1:9" ht="86.25" customHeight="1" x14ac:dyDescent="0.35">
      <c r="A67" s="42" t="s">
        <v>27</v>
      </c>
      <c r="B67" s="100" t="s">
        <v>43</v>
      </c>
      <c r="C67" s="100"/>
      <c r="D67" s="100"/>
      <c r="E67" s="100"/>
      <c r="F67" s="100"/>
      <c r="G67" s="32"/>
    </row>
    <row r="68" spans="1:9" ht="21.5" thickBot="1" x14ac:dyDescent="0.4">
      <c r="A68" s="42"/>
      <c r="B68" s="39"/>
      <c r="C68" s="39"/>
      <c r="D68" s="39"/>
      <c r="E68" s="39"/>
      <c r="F68" s="39"/>
      <c r="G68" s="39"/>
    </row>
    <row r="69" spans="1:9" ht="21.5" thickBot="1" x14ac:dyDescent="0.55000000000000004">
      <c r="A69" s="54" t="s">
        <v>55</v>
      </c>
      <c r="B69" s="101" t="s">
        <v>40</v>
      </c>
      <c r="C69" s="101"/>
      <c r="D69" s="40"/>
      <c r="E69" s="43"/>
      <c r="F69" s="43"/>
      <c r="G69" s="42"/>
      <c r="H69" s="20"/>
      <c r="I69" s="20"/>
    </row>
    <row r="70" spans="1:9" ht="21" x14ac:dyDescent="0.35">
      <c r="A70" s="42"/>
      <c r="B70" s="28"/>
      <c r="C70" s="39"/>
      <c r="D70" s="42"/>
      <c r="E70" s="39"/>
      <c r="F70" s="39"/>
      <c r="G70" s="39"/>
    </row>
    <row r="71" spans="1:9" ht="42.75" customHeight="1" x14ac:dyDescent="0.35">
      <c r="A71" s="102" t="s">
        <v>42</v>
      </c>
      <c r="B71" s="102"/>
      <c r="C71" s="102"/>
      <c r="D71" s="102"/>
      <c r="E71" s="102"/>
      <c r="F71" s="102"/>
      <c r="G71" s="41"/>
    </row>
    <row r="72" spans="1:9" ht="18.5" x14ac:dyDescent="0.45">
      <c r="A72" s="1"/>
      <c r="B72" s="16"/>
      <c r="C72" s="16"/>
      <c r="D72" s="16"/>
      <c r="E72" s="16"/>
      <c r="F72" s="16"/>
      <c r="G72" s="13"/>
    </row>
    <row r="73" spans="1:9" ht="18.5" x14ac:dyDescent="0.45">
      <c r="A73" s="1" t="s">
        <v>44</v>
      </c>
      <c r="B73" s="104" t="s">
        <v>45</v>
      </c>
      <c r="C73" s="104"/>
      <c r="D73" s="104"/>
      <c r="E73" s="104"/>
      <c r="F73" s="104"/>
      <c r="G73" s="13"/>
    </row>
    <row r="74" spans="1:9" ht="18.5" x14ac:dyDescent="0.45">
      <c r="A74" s="1"/>
      <c r="B74" s="16"/>
      <c r="C74" s="16"/>
      <c r="D74" s="16"/>
      <c r="E74" s="16"/>
      <c r="F74" s="16"/>
      <c r="G74" s="13"/>
    </row>
    <row r="75" spans="1:9" ht="53.25" customHeight="1" x14ac:dyDescent="0.35">
      <c r="A75" s="96" t="s">
        <v>46</v>
      </c>
      <c r="B75" s="96"/>
      <c r="C75" s="96"/>
      <c r="D75" s="96"/>
      <c r="E75" s="96"/>
      <c r="F75" s="96"/>
    </row>
    <row r="76" spans="1:9" ht="21.5" thickBot="1" x14ac:dyDescent="0.55000000000000004">
      <c r="A76" s="1"/>
      <c r="B76" s="44"/>
      <c r="C76" s="44"/>
      <c r="D76" s="44"/>
      <c r="E76" s="45" t="s">
        <v>47</v>
      </c>
      <c r="F76" s="44"/>
    </row>
    <row r="77" spans="1:9" ht="65.25" customHeight="1" thickBot="1" x14ac:dyDescent="0.4">
      <c r="A77" s="96" t="s">
        <v>48</v>
      </c>
      <c r="B77" s="96"/>
      <c r="C77" s="96"/>
      <c r="D77" s="97"/>
      <c r="E77" s="46">
        <f>E164</f>
        <v>0</v>
      </c>
      <c r="G77" s="13">
        <v>4</v>
      </c>
      <c r="H77" s="27" t="s">
        <v>26</v>
      </c>
      <c r="I77" s="28">
        <v>0</v>
      </c>
    </row>
    <row r="78" spans="1:9" ht="21.5" thickBot="1" x14ac:dyDescent="0.55000000000000004">
      <c r="A78" s="1"/>
      <c r="B78" s="44"/>
      <c r="C78" s="44"/>
      <c r="D78" s="44"/>
      <c r="E78" s="15"/>
    </row>
    <row r="79" spans="1:9" ht="96.75" customHeight="1" thickBot="1" x14ac:dyDescent="0.4">
      <c r="A79" s="98" t="s">
        <v>49</v>
      </c>
      <c r="B79" s="98"/>
      <c r="C79" s="98"/>
      <c r="D79" s="99"/>
      <c r="E79" s="46">
        <f>E175</f>
        <v>8.9746835443037978E-2</v>
      </c>
      <c r="G79" s="13">
        <v>4</v>
      </c>
      <c r="H79" s="27" t="s">
        <v>26</v>
      </c>
      <c r="I79" s="28">
        <v>0</v>
      </c>
    </row>
    <row r="80" spans="1:9" ht="21.5" thickBot="1" x14ac:dyDescent="0.55000000000000004">
      <c r="A80" s="1"/>
      <c r="B80" s="44"/>
      <c r="C80" s="44"/>
      <c r="D80" s="44"/>
      <c r="E80" s="15"/>
    </row>
    <row r="81" spans="1:10" ht="97.5" customHeight="1" thickBot="1" x14ac:dyDescent="0.4">
      <c r="A81" s="96" t="s">
        <v>50</v>
      </c>
      <c r="B81" s="96"/>
      <c r="C81" s="96"/>
      <c r="D81" s="97"/>
      <c r="E81" s="46"/>
      <c r="G81" s="13">
        <v>1</v>
      </c>
      <c r="H81" s="27" t="s">
        <v>26</v>
      </c>
      <c r="I81" s="28">
        <v>0</v>
      </c>
    </row>
    <row r="82" spans="1:10" ht="21.5" thickBot="1" x14ac:dyDescent="0.55000000000000004">
      <c r="A82" s="1"/>
      <c r="B82" s="44"/>
      <c r="C82" s="44"/>
      <c r="D82" s="44"/>
      <c r="E82" s="15"/>
    </row>
    <row r="83" spans="1:10" ht="50.25" customHeight="1" thickBot="1" x14ac:dyDescent="0.4">
      <c r="A83" s="96" t="s">
        <v>51</v>
      </c>
      <c r="B83" s="96"/>
      <c r="C83" s="96"/>
      <c r="D83" s="97"/>
      <c r="E83" s="47" t="s">
        <v>89</v>
      </c>
      <c r="G83" s="13">
        <v>2</v>
      </c>
      <c r="H83" s="27" t="s">
        <v>26</v>
      </c>
      <c r="I83" s="28">
        <v>0</v>
      </c>
    </row>
    <row r="84" spans="1:10" ht="18.5" x14ac:dyDescent="0.45">
      <c r="A84" s="1"/>
      <c r="B84" s="16"/>
      <c r="C84" s="16"/>
      <c r="D84" s="16"/>
      <c r="E84" s="13"/>
      <c r="F84" s="16"/>
    </row>
    <row r="85" spans="1:10" ht="43.5" customHeight="1" x14ac:dyDescent="0.35">
      <c r="A85" s="102" t="s">
        <v>42</v>
      </c>
      <c r="B85" s="102"/>
      <c r="C85" s="102"/>
      <c r="D85" s="102"/>
      <c r="E85" s="102"/>
      <c r="F85" s="102"/>
      <c r="G85" s="13"/>
    </row>
    <row r="86" spans="1:10" ht="18.5" x14ac:dyDescent="0.45">
      <c r="A86" s="1"/>
      <c r="B86" s="16"/>
      <c r="C86" s="16"/>
      <c r="D86" s="16"/>
      <c r="E86" s="16"/>
      <c r="F86" s="16"/>
      <c r="G86" s="13"/>
    </row>
    <row r="87" spans="1:10" ht="23" x14ac:dyDescent="0.5">
      <c r="A87" s="112" t="s">
        <v>52</v>
      </c>
      <c r="B87" s="112"/>
      <c r="C87" s="112"/>
      <c r="D87" s="112"/>
      <c r="E87" s="112"/>
      <c r="F87" s="112"/>
      <c r="G87" s="112"/>
    </row>
    <row r="88" spans="1:10" ht="21.5" thickBot="1" x14ac:dyDescent="0.55000000000000004">
      <c r="A88" s="1"/>
      <c r="B88" s="48"/>
      <c r="C88" s="48"/>
      <c r="D88" s="48"/>
      <c r="E88" s="48"/>
      <c r="F88" s="48"/>
      <c r="G88" s="15"/>
    </row>
    <row r="89" spans="1:10" ht="24" thickBot="1" x14ac:dyDescent="0.6">
      <c r="A89" s="109" t="s">
        <v>53</v>
      </c>
      <c r="B89" s="110"/>
      <c r="C89" s="110"/>
      <c r="D89" s="110"/>
      <c r="E89" s="110"/>
      <c r="F89" s="110"/>
      <c r="G89" s="111"/>
    </row>
    <row r="91" spans="1:10" ht="18.5" x14ac:dyDescent="0.45">
      <c r="A91" s="106" t="s">
        <v>64</v>
      </c>
      <c r="B91" s="106"/>
      <c r="C91" s="106"/>
      <c r="D91" s="106"/>
      <c r="E91" s="106"/>
      <c r="F91" s="106"/>
      <c r="G91" s="106"/>
      <c r="H91" s="106"/>
      <c r="I91" s="106"/>
      <c r="J91" s="106"/>
    </row>
    <row r="92" spans="1:10" ht="27" customHeight="1" x14ac:dyDescent="0.4">
      <c r="A92" s="108" t="s">
        <v>56</v>
      </c>
      <c r="B92" s="108"/>
      <c r="C92" s="108"/>
      <c r="D92" s="108"/>
    </row>
    <row r="93" spans="1:10" ht="15" customHeight="1" x14ac:dyDescent="0.35"/>
    <row r="94" spans="1:10" ht="18" customHeight="1" thickBot="1" x14ac:dyDescent="0.55000000000000004">
      <c r="A94" s="80" t="s">
        <v>57</v>
      </c>
      <c r="B94" s="55" t="s">
        <v>58</v>
      </c>
      <c r="C94" s="80" t="s">
        <v>59</v>
      </c>
      <c r="D94" s="55">
        <v>360</v>
      </c>
      <c r="F94" s="19" t="s">
        <v>20</v>
      </c>
      <c r="G94" s="19"/>
      <c r="H94" s="19"/>
      <c r="I94" s="21">
        <v>2850000</v>
      </c>
    </row>
    <row r="95" spans="1:10" ht="21" x14ac:dyDescent="0.5">
      <c r="A95" s="80"/>
      <c r="B95" s="52" t="s">
        <v>60</v>
      </c>
      <c r="C95" s="80"/>
      <c r="D95" s="52" t="s">
        <v>61</v>
      </c>
      <c r="F95" s="19" t="s">
        <v>21</v>
      </c>
      <c r="G95" s="19"/>
      <c r="H95" s="19"/>
      <c r="I95" s="22">
        <v>30</v>
      </c>
      <c r="J95" s="22" t="s">
        <v>22</v>
      </c>
    </row>
    <row r="96" spans="1:10" ht="23.25" customHeight="1" x14ac:dyDescent="0.5">
      <c r="F96" s="19" t="s">
        <v>23</v>
      </c>
      <c r="G96" s="19"/>
      <c r="H96" s="19"/>
      <c r="I96" s="21">
        <v>3010000</v>
      </c>
    </row>
    <row r="98" spans="1:4" ht="18.5" thickBot="1" x14ac:dyDescent="0.45">
      <c r="A98" s="80" t="s">
        <v>57</v>
      </c>
      <c r="B98" s="56" t="s">
        <v>65</v>
      </c>
      <c r="C98" s="80" t="s">
        <v>59</v>
      </c>
      <c r="D98" s="55">
        <v>360</v>
      </c>
    </row>
    <row r="99" spans="1:4" ht="15" customHeight="1" x14ac:dyDescent="0.4">
      <c r="A99" s="80"/>
      <c r="B99" s="57">
        <v>2850000</v>
      </c>
      <c r="C99" s="80"/>
      <c r="D99" s="52">
        <v>30</v>
      </c>
    </row>
    <row r="100" spans="1:4" ht="15" customHeight="1" x14ac:dyDescent="0.35"/>
    <row r="101" spans="1:4" ht="15" customHeight="1" thickBot="1" x14ac:dyDescent="0.4"/>
    <row r="102" spans="1:4" ht="15" customHeight="1" thickBot="1" x14ac:dyDescent="0.45">
      <c r="A102" s="53" t="s">
        <v>57</v>
      </c>
      <c r="B102" s="58">
        <f>(I96-I94)/I94</f>
        <v>5.6140350877192984E-2</v>
      </c>
      <c r="C102" s="52" t="s">
        <v>59</v>
      </c>
      <c r="D102" s="58">
        <f>+D98/D99</f>
        <v>12</v>
      </c>
    </row>
    <row r="103" spans="1:4" ht="15" customHeight="1" thickBot="1" x14ac:dyDescent="0.4">
      <c r="A103" s="59"/>
    </row>
    <row r="104" spans="1:4" ht="15" customHeight="1" thickBot="1" x14ac:dyDescent="0.45">
      <c r="A104" s="53" t="s">
        <v>57</v>
      </c>
      <c r="B104" s="60">
        <f>+B102*D102</f>
        <v>0.67368421052631577</v>
      </c>
    </row>
    <row r="105" spans="1:4" ht="15" customHeight="1" x14ac:dyDescent="0.35"/>
    <row r="106" spans="1:4" ht="15" customHeight="1" thickBot="1" x14ac:dyDescent="0.4"/>
    <row r="107" spans="1:4" ht="15" customHeight="1" thickBot="1" x14ac:dyDescent="0.55000000000000004">
      <c r="A107" s="61" t="s">
        <v>62</v>
      </c>
      <c r="B107" s="62" t="s">
        <v>63</v>
      </c>
    </row>
    <row r="108" spans="1:4" ht="15" customHeight="1" x14ac:dyDescent="0.35"/>
    <row r="109" spans="1:4" ht="15" customHeight="1" x14ac:dyDescent="0.35"/>
    <row r="110" spans="1:4" ht="15" customHeight="1" x14ac:dyDescent="0.35">
      <c r="A110" s="107" t="s">
        <v>66</v>
      </c>
      <c r="B110" s="107"/>
    </row>
    <row r="111" spans="1:4" ht="15" customHeight="1" x14ac:dyDescent="0.35"/>
    <row r="112" spans="1:4" ht="15" customHeight="1" x14ac:dyDescent="0.35">
      <c r="A112" s="107" t="s">
        <v>67</v>
      </c>
      <c r="B112" s="107"/>
    </row>
    <row r="113" spans="1:6" ht="15" customHeight="1" x14ac:dyDescent="0.35"/>
    <row r="114" spans="1:6" ht="15" customHeight="1" x14ac:dyDescent="0.35">
      <c r="A114" t="s">
        <v>68</v>
      </c>
    </row>
    <row r="115" spans="1:6" ht="15" customHeight="1" x14ac:dyDescent="0.35"/>
    <row r="116" spans="1:6" ht="15" customHeight="1" x14ac:dyDescent="0.35">
      <c r="A116" s="63" t="s">
        <v>69</v>
      </c>
    </row>
    <row r="117" spans="1:6" ht="15" customHeight="1" x14ac:dyDescent="0.35"/>
    <row r="118" spans="1:6" ht="15" customHeight="1" x14ac:dyDescent="0.35">
      <c r="A118" s="64">
        <f>(I96-I94)*D94/(I94*I95)</f>
        <v>0.67368421052631577</v>
      </c>
      <c r="B118" s="63" t="s">
        <v>70</v>
      </c>
    </row>
    <row r="120" spans="1:6" ht="15" customHeight="1" x14ac:dyDescent="0.35"/>
    <row r="123" spans="1:6" ht="18" x14ac:dyDescent="0.4">
      <c r="A123" s="103" t="s">
        <v>29</v>
      </c>
      <c r="B123" s="103"/>
      <c r="C123" s="103"/>
      <c r="D123" s="103"/>
      <c r="E123" s="103"/>
      <c r="F123" s="103"/>
    </row>
    <row r="124" spans="1:6" ht="18.5" x14ac:dyDescent="0.45">
      <c r="A124" s="1"/>
      <c r="B124" s="104" t="s">
        <v>30</v>
      </c>
      <c r="C124" s="104"/>
      <c r="D124" s="104"/>
      <c r="E124" s="104"/>
      <c r="F124" s="104"/>
    </row>
    <row r="125" spans="1:6" ht="18.5" x14ac:dyDescent="0.45">
      <c r="A125" s="1"/>
      <c r="B125" s="51"/>
      <c r="C125" s="51"/>
      <c r="D125" s="51"/>
      <c r="E125" s="51"/>
      <c r="F125" s="51"/>
    </row>
    <row r="126" spans="1:6" ht="21" x14ac:dyDescent="0.35">
      <c r="A126" s="100" t="s">
        <v>31</v>
      </c>
      <c r="B126" s="100"/>
      <c r="C126" s="100"/>
      <c r="D126" s="100"/>
      <c r="E126" s="100"/>
      <c r="F126" s="100"/>
    </row>
    <row r="127" spans="1:6" ht="21" x14ac:dyDescent="0.5">
      <c r="A127" s="33"/>
    </row>
    <row r="128" spans="1:6" ht="21" x14ac:dyDescent="0.5">
      <c r="A128" s="34" t="s">
        <v>32</v>
      </c>
      <c r="C128" s="33"/>
      <c r="D128" s="33"/>
      <c r="E128" s="33"/>
      <c r="F128" s="33"/>
    </row>
    <row r="129" spans="1:7" ht="21" x14ac:dyDescent="0.5">
      <c r="A129" s="33"/>
      <c r="B129" s="34"/>
      <c r="C129" s="33"/>
      <c r="D129" s="34"/>
      <c r="E129" s="33"/>
      <c r="F129" s="33"/>
    </row>
    <row r="130" spans="1:7" ht="21" x14ac:dyDescent="0.5">
      <c r="A130" s="33"/>
      <c r="B130" s="35" t="s">
        <v>33</v>
      </c>
      <c r="C130" s="33"/>
      <c r="D130" s="34"/>
      <c r="E130" s="33"/>
      <c r="F130" s="33"/>
    </row>
    <row r="131" spans="1:7" ht="21" x14ac:dyDescent="0.5">
      <c r="A131" s="33"/>
      <c r="B131" s="33" t="s">
        <v>34</v>
      </c>
      <c r="C131" s="33" t="s">
        <v>35</v>
      </c>
      <c r="D131" s="34"/>
      <c r="E131" s="33"/>
      <c r="F131" s="33"/>
    </row>
    <row r="132" spans="1:7" ht="21" x14ac:dyDescent="0.5">
      <c r="A132" s="33"/>
      <c r="B132" s="36">
        <v>0.04</v>
      </c>
      <c r="C132" s="22">
        <v>3</v>
      </c>
      <c r="D132" s="65">
        <f>((1+ B132)*(1+$C$138)-1)</f>
        <v>0.11280000000000001</v>
      </c>
      <c r="E132" s="33"/>
      <c r="F132" s="33"/>
    </row>
    <row r="133" spans="1:7" ht="21" x14ac:dyDescent="0.5">
      <c r="A133" s="33"/>
      <c r="B133" s="36">
        <v>4.3499999999999997E-2</v>
      </c>
      <c r="C133" s="22">
        <v>6</v>
      </c>
      <c r="D133" s="65">
        <f t="shared" ref="D133:D136" si="0">((1+ B133)*(1+$C$138)-1)</f>
        <v>0.11654500000000012</v>
      </c>
      <c r="E133" s="33"/>
      <c r="F133" s="33"/>
    </row>
    <row r="134" spans="1:7" ht="21" x14ac:dyDescent="0.5">
      <c r="A134" s="33"/>
      <c r="B134" s="36">
        <v>5.2499999999999998E-2</v>
      </c>
      <c r="C134" s="22">
        <v>9</v>
      </c>
      <c r="D134" s="65">
        <f t="shared" si="0"/>
        <v>0.12617500000000015</v>
      </c>
      <c r="E134" s="33"/>
      <c r="F134" s="33"/>
    </row>
    <row r="135" spans="1:7" ht="21" x14ac:dyDescent="0.5">
      <c r="A135" s="33"/>
      <c r="B135" s="36">
        <v>7.0000000000000007E-2</v>
      </c>
      <c r="C135" s="22">
        <v>12</v>
      </c>
      <c r="D135" s="65">
        <f t="shared" si="0"/>
        <v>0.14490000000000003</v>
      </c>
      <c r="E135" s="33"/>
      <c r="F135" s="33"/>
    </row>
    <row r="136" spans="1:7" ht="21" x14ac:dyDescent="0.5">
      <c r="A136" s="33"/>
      <c r="B136" s="36">
        <v>7.2499999999999995E-2</v>
      </c>
      <c r="C136" s="22">
        <v>15</v>
      </c>
      <c r="D136" s="65">
        <f t="shared" si="0"/>
        <v>0.14757500000000001</v>
      </c>
      <c r="E136" s="33"/>
      <c r="F136" s="33"/>
    </row>
    <row r="137" spans="1:7" ht="21" x14ac:dyDescent="0.5">
      <c r="A137" s="33"/>
      <c r="B137" s="33"/>
      <c r="C137" s="33"/>
      <c r="D137" s="33"/>
      <c r="E137" s="33"/>
      <c r="F137" s="33"/>
    </row>
    <row r="138" spans="1:7" ht="21" x14ac:dyDescent="0.5">
      <c r="A138" s="33"/>
      <c r="B138" s="34" t="s">
        <v>36</v>
      </c>
      <c r="C138" s="37">
        <v>7.0000000000000007E-2</v>
      </c>
      <c r="D138" s="33"/>
      <c r="E138" s="33"/>
      <c r="F138" s="33"/>
    </row>
    <row r="139" spans="1:7" ht="21" x14ac:dyDescent="0.5">
      <c r="A139" s="33"/>
      <c r="B139" s="33"/>
      <c r="C139" s="33"/>
      <c r="D139" s="33"/>
      <c r="E139" s="33"/>
      <c r="F139" s="33"/>
    </row>
    <row r="140" spans="1:7" ht="21" x14ac:dyDescent="0.5">
      <c r="A140" s="33"/>
      <c r="B140" s="34" t="s">
        <v>37</v>
      </c>
      <c r="C140" s="33"/>
      <c r="D140" s="33"/>
      <c r="E140" s="33"/>
      <c r="F140" s="33"/>
    </row>
    <row r="141" spans="1:7" ht="21" x14ac:dyDescent="0.5">
      <c r="A141" s="33"/>
      <c r="B141" s="33"/>
      <c r="C141" s="33"/>
      <c r="D141" s="33"/>
      <c r="E141" s="33"/>
      <c r="F141" s="44"/>
      <c r="G141" s="66"/>
    </row>
    <row r="142" spans="1:7" ht="31" x14ac:dyDescent="0.7">
      <c r="A142" s="35"/>
      <c r="B142" s="38" t="s">
        <v>38</v>
      </c>
      <c r="C142" s="33"/>
      <c r="D142" s="33"/>
      <c r="E142" s="33"/>
      <c r="F142" s="44"/>
      <c r="G142" s="67"/>
    </row>
    <row r="143" spans="1:7" ht="21" x14ac:dyDescent="0.5">
      <c r="A143" s="33"/>
      <c r="B143" s="33"/>
      <c r="C143" s="33"/>
      <c r="D143" s="33"/>
      <c r="E143" s="33"/>
      <c r="F143" s="33"/>
    </row>
    <row r="144" spans="1:7" ht="21" x14ac:dyDescent="0.5">
      <c r="A144" s="33" t="s">
        <v>18</v>
      </c>
      <c r="B144" s="105" t="s">
        <v>39</v>
      </c>
      <c r="C144" s="105"/>
      <c r="D144" s="105"/>
      <c r="E144" s="105"/>
      <c r="F144" s="105"/>
    </row>
    <row r="145" spans="1:6" ht="21.5" thickBot="1" x14ac:dyDescent="0.55000000000000004">
      <c r="A145" s="33"/>
      <c r="B145" s="39"/>
      <c r="C145" s="39"/>
      <c r="D145" s="39"/>
      <c r="E145" s="39"/>
      <c r="F145" s="39"/>
    </row>
    <row r="146" spans="1:6" ht="21.5" thickBot="1" x14ac:dyDescent="0.55000000000000004">
      <c r="A146" s="33"/>
      <c r="B146" s="101" t="s">
        <v>40</v>
      </c>
      <c r="C146" s="101"/>
      <c r="D146" s="40">
        <f>D132</f>
        <v>0.11280000000000001</v>
      </c>
      <c r="E146" s="39"/>
      <c r="F146" s="39"/>
    </row>
    <row r="147" spans="1:6" ht="21.5" thickBot="1" x14ac:dyDescent="0.55000000000000004">
      <c r="A147" s="33"/>
      <c r="B147" s="50"/>
      <c r="C147" s="39"/>
      <c r="D147" s="39"/>
      <c r="E147" s="39"/>
      <c r="F147" s="39"/>
    </row>
    <row r="148" spans="1:6" ht="21.5" thickBot="1" x14ac:dyDescent="0.55000000000000004">
      <c r="A148" s="33"/>
      <c r="B148" s="101" t="s">
        <v>41</v>
      </c>
      <c r="C148" s="101"/>
      <c r="D148" s="40">
        <f>D136</f>
        <v>0.14757500000000001</v>
      </c>
      <c r="E148" s="39"/>
      <c r="F148" s="39"/>
    </row>
    <row r="149" spans="1:6" ht="21" x14ac:dyDescent="0.5">
      <c r="A149" s="33"/>
      <c r="B149" s="39"/>
      <c r="C149" s="39"/>
      <c r="D149" s="39"/>
      <c r="E149" s="39"/>
      <c r="F149" s="39"/>
    </row>
    <row r="150" spans="1:6" ht="21" x14ac:dyDescent="0.35">
      <c r="A150" s="102" t="s">
        <v>42</v>
      </c>
      <c r="B150" s="102"/>
      <c r="C150" s="102"/>
      <c r="D150" s="102"/>
      <c r="E150" s="102"/>
      <c r="F150" s="102"/>
    </row>
    <row r="151" spans="1:6" ht="21" x14ac:dyDescent="0.5">
      <c r="A151" s="33"/>
      <c r="B151" s="33"/>
      <c r="C151" s="33"/>
      <c r="D151" s="33"/>
      <c r="E151" s="33"/>
      <c r="F151" s="33"/>
    </row>
    <row r="152" spans="1:6" ht="21" x14ac:dyDescent="0.35">
      <c r="A152" s="42" t="s">
        <v>27</v>
      </c>
      <c r="B152" s="100" t="s">
        <v>43</v>
      </c>
      <c r="C152" s="100"/>
      <c r="D152" s="100"/>
      <c r="E152" s="100"/>
      <c r="F152" s="100"/>
    </row>
    <row r="153" spans="1:6" ht="21.5" thickBot="1" x14ac:dyDescent="0.4">
      <c r="A153" s="42"/>
      <c r="B153" s="39"/>
      <c r="C153" s="39"/>
      <c r="D153" s="39"/>
      <c r="E153" s="39"/>
      <c r="F153" s="39"/>
    </row>
    <row r="154" spans="1:6" ht="21.5" thickBot="1" x14ac:dyDescent="0.4">
      <c r="A154" s="54" t="s">
        <v>55</v>
      </c>
      <c r="B154" s="101" t="s">
        <v>40</v>
      </c>
      <c r="C154" s="101"/>
      <c r="D154" s="40"/>
      <c r="E154" s="43"/>
      <c r="F154" s="43"/>
    </row>
    <row r="155" spans="1:6" ht="21" x14ac:dyDescent="0.35">
      <c r="A155" s="42"/>
      <c r="B155" s="50"/>
      <c r="C155" s="39"/>
      <c r="D155" s="42"/>
      <c r="E155" s="39"/>
      <c r="F155" s="39"/>
    </row>
    <row r="156" spans="1:6" ht="21" x14ac:dyDescent="0.35">
      <c r="A156" s="102" t="s">
        <v>42</v>
      </c>
      <c r="B156" s="102"/>
      <c r="C156" s="102"/>
      <c r="D156" s="102"/>
      <c r="E156" s="102"/>
      <c r="F156" s="102"/>
    </row>
    <row r="159" spans="1:6" ht="18" x14ac:dyDescent="0.4">
      <c r="A159" s="103" t="s">
        <v>44</v>
      </c>
      <c r="B159" s="103"/>
      <c r="C159" s="103"/>
      <c r="D159" s="103"/>
      <c r="E159" s="103"/>
      <c r="F159" s="103"/>
    </row>
    <row r="160" spans="1:6" ht="18.5" x14ac:dyDescent="0.45">
      <c r="A160" s="1"/>
      <c r="B160" s="104" t="s">
        <v>45</v>
      </c>
      <c r="C160" s="104"/>
      <c r="D160" s="104"/>
      <c r="E160" s="104"/>
      <c r="F160" s="104"/>
    </row>
    <row r="161" spans="1:17" ht="18.5" x14ac:dyDescent="0.45">
      <c r="A161" s="1"/>
      <c r="B161" s="51"/>
      <c r="C161" s="51"/>
      <c r="D161" s="51"/>
      <c r="E161" s="51"/>
      <c r="F161" s="51"/>
    </row>
    <row r="162" spans="1:17" ht="15.5" x14ac:dyDescent="0.35">
      <c r="A162" s="96" t="s">
        <v>46</v>
      </c>
      <c r="B162" s="96"/>
      <c r="C162" s="96"/>
      <c r="D162" s="96"/>
      <c r="E162" s="96"/>
      <c r="F162" s="96"/>
    </row>
    <row r="163" spans="1:17" ht="21.5" thickBot="1" x14ac:dyDescent="0.55000000000000004">
      <c r="A163" s="1"/>
      <c r="B163" s="44"/>
      <c r="C163" s="44"/>
      <c r="D163" s="44"/>
      <c r="E163" s="45" t="s">
        <v>47</v>
      </c>
      <c r="F163" s="44"/>
    </row>
    <row r="164" spans="1:17" ht="65.5" customHeight="1" thickBot="1" x14ac:dyDescent="0.4">
      <c r="A164" s="96" t="s">
        <v>48</v>
      </c>
      <c r="B164" s="96"/>
      <c r="C164" s="96"/>
      <c r="D164" s="97"/>
      <c r="E164" s="46">
        <f>Q166</f>
        <v>0</v>
      </c>
    </row>
    <row r="165" spans="1:17" ht="15" thickBot="1" x14ac:dyDescent="0.4"/>
    <row r="166" spans="1:17" ht="18" thickBot="1" x14ac:dyDescent="0.4">
      <c r="A166" t="s">
        <v>71</v>
      </c>
      <c r="B166">
        <f>0.1*100</f>
        <v>10</v>
      </c>
      <c r="D166" s="80" t="s">
        <v>76</v>
      </c>
      <c r="E166" s="94">
        <f>B166</f>
        <v>10</v>
      </c>
      <c r="F166" s="68" t="s">
        <v>77</v>
      </c>
      <c r="G166" s="69">
        <f>B167</f>
        <v>100</v>
      </c>
      <c r="H166" s="70" t="s">
        <v>78</v>
      </c>
      <c r="I166" s="69">
        <f>B168</f>
        <v>150</v>
      </c>
      <c r="J166" s="87" t="s">
        <v>79</v>
      </c>
      <c r="K166" s="94">
        <f>E166+(G166-I166)/G167</f>
        <v>0</v>
      </c>
      <c r="L166" s="87" t="s">
        <v>79</v>
      </c>
      <c r="M166" s="85">
        <f>K166/K168</f>
        <v>0</v>
      </c>
      <c r="N166" s="87" t="s">
        <v>59</v>
      </c>
      <c r="O166" s="86">
        <f>1-B170</f>
        <v>0.7</v>
      </c>
      <c r="P166" s="87" t="s">
        <v>79</v>
      </c>
      <c r="Q166" s="88">
        <f>M166*O166</f>
        <v>0</v>
      </c>
    </row>
    <row r="167" spans="1:17" ht="18" thickBot="1" x14ac:dyDescent="0.4">
      <c r="A167" t="s">
        <v>72</v>
      </c>
      <c r="B167">
        <v>100</v>
      </c>
      <c r="D167" s="80"/>
      <c r="E167" s="95"/>
      <c r="F167" s="71"/>
      <c r="G167" s="91">
        <f>B169</f>
        <v>5</v>
      </c>
      <c r="H167" s="91"/>
      <c r="I167" s="91"/>
      <c r="J167" s="87"/>
      <c r="K167" s="95"/>
      <c r="L167" s="87"/>
      <c r="M167" s="85"/>
      <c r="N167" s="87"/>
      <c r="O167" s="86"/>
      <c r="P167" s="87"/>
      <c r="Q167" s="89"/>
    </row>
    <row r="168" spans="1:17" ht="18" thickBot="1" x14ac:dyDescent="0.4">
      <c r="A168" t="s">
        <v>73</v>
      </c>
      <c r="B168">
        <v>150</v>
      </c>
      <c r="D168" s="80"/>
      <c r="E168" s="92">
        <f>B167</f>
        <v>100</v>
      </c>
      <c r="F168" s="92"/>
      <c r="G168" s="92"/>
      <c r="H168" s="72" t="s">
        <v>77</v>
      </c>
      <c r="I168" s="73">
        <f>B168</f>
        <v>150</v>
      </c>
      <c r="J168" s="87"/>
      <c r="K168" s="74">
        <f>(E168+I168)/E169</f>
        <v>125</v>
      </c>
      <c r="L168" s="87"/>
      <c r="M168" s="85"/>
      <c r="N168" s="87"/>
      <c r="O168" s="86"/>
      <c r="P168" s="87"/>
      <c r="Q168" s="89"/>
    </row>
    <row r="169" spans="1:17" ht="18" thickBot="1" x14ac:dyDescent="0.4">
      <c r="A169" t="s">
        <v>74</v>
      </c>
      <c r="B169">
        <v>5</v>
      </c>
      <c r="D169" s="80"/>
      <c r="E169" s="93">
        <v>2</v>
      </c>
      <c r="F169" s="93"/>
      <c r="G169" s="93"/>
      <c r="H169" s="93"/>
      <c r="I169" s="93"/>
      <c r="J169" s="75"/>
      <c r="K169" s="75"/>
      <c r="L169" s="75"/>
      <c r="M169" s="85"/>
      <c r="N169" s="87"/>
      <c r="O169" s="86"/>
      <c r="P169" s="87"/>
      <c r="Q169" s="90"/>
    </row>
    <row r="170" spans="1:17" x14ac:dyDescent="0.35">
      <c r="A170" t="s">
        <v>75</v>
      </c>
      <c r="B170">
        <v>0.3</v>
      </c>
    </row>
    <row r="174" spans="1:17" ht="21.5" thickBot="1" x14ac:dyDescent="0.55000000000000004">
      <c r="A174" s="1"/>
      <c r="B174" s="44"/>
      <c r="C174" s="44"/>
      <c r="D174" s="44"/>
      <c r="E174" s="15"/>
    </row>
    <row r="175" spans="1:17" ht="111.5" customHeight="1" thickBot="1" x14ac:dyDescent="0.4">
      <c r="A175" s="98" t="s">
        <v>49</v>
      </c>
      <c r="B175" s="98"/>
      <c r="C175" s="98"/>
      <c r="D175" s="99"/>
      <c r="E175" s="46">
        <f>N189</f>
        <v>8.9746835443037978E-2</v>
      </c>
    </row>
    <row r="177" spans="1:14" ht="18" x14ac:dyDescent="0.4">
      <c r="E177" s="79" t="s">
        <v>80</v>
      </c>
      <c r="F177" s="79"/>
      <c r="G177" s="79"/>
      <c r="H177" s="79"/>
      <c r="I177" s="79"/>
      <c r="J177" s="79"/>
      <c r="K177" s="79"/>
      <c r="L177" s="79"/>
      <c r="M177" s="79"/>
      <c r="N177" s="79"/>
    </row>
    <row r="179" spans="1:14" ht="18.5" thickBot="1" x14ac:dyDescent="0.45">
      <c r="A179" s="76" t="s">
        <v>87</v>
      </c>
      <c r="B179" s="77"/>
      <c r="E179" s="80" t="s">
        <v>81</v>
      </c>
      <c r="F179" s="81" t="s">
        <v>82</v>
      </c>
      <c r="G179" s="81"/>
      <c r="H179" s="81"/>
      <c r="I179" s="81"/>
      <c r="J179" s="81"/>
      <c r="K179" s="80" t="s">
        <v>77</v>
      </c>
      <c r="L179" s="80" t="s">
        <v>83</v>
      </c>
      <c r="M179" s="63"/>
    </row>
    <row r="180" spans="1:14" ht="18" x14ac:dyDescent="0.4">
      <c r="A180" s="76" t="s">
        <v>82</v>
      </c>
      <c r="B180" s="77">
        <v>3.9</v>
      </c>
      <c r="E180" s="80"/>
      <c r="F180" s="82" t="s">
        <v>84</v>
      </c>
      <c r="G180" s="82"/>
      <c r="H180" s="82"/>
      <c r="I180" s="82"/>
      <c r="J180" s="82"/>
      <c r="K180" s="80"/>
      <c r="L180" s="80"/>
      <c r="M180" s="63"/>
    </row>
    <row r="181" spans="1:14" ht="17.5" x14ac:dyDescent="0.35">
      <c r="A181" s="76" t="s">
        <v>88</v>
      </c>
      <c r="B181" s="77">
        <v>200</v>
      </c>
      <c r="E181" s="75"/>
      <c r="F181" s="75"/>
      <c r="G181" s="75"/>
      <c r="H181" s="75"/>
      <c r="I181" s="75"/>
      <c r="J181" s="75"/>
      <c r="K181" s="75"/>
      <c r="L181" s="75"/>
    </row>
    <row r="182" spans="1:14" ht="18" x14ac:dyDescent="0.4">
      <c r="A182" s="76" t="s">
        <v>86</v>
      </c>
      <c r="B182" s="77"/>
      <c r="E182" s="75"/>
      <c r="F182" s="79" t="s">
        <v>85</v>
      </c>
      <c r="G182" s="79"/>
      <c r="H182" s="79"/>
      <c r="I182" s="79"/>
      <c r="J182" s="79"/>
      <c r="K182" s="79"/>
      <c r="L182" s="79"/>
    </row>
    <row r="183" spans="1:14" ht="17.5" x14ac:dyDescent="0.35">
      <c r="A183" s="76" t="s">
        <v>83</v>
      </c>
      <c r="B183" s="78">
        <v>7.0000000000000007E-2</v>
      </c>
      <c r="E183" s="75"/>
      <c r="F183" s="75"/>
      <c r="G183" s="75"/>
      <c r="H183" s="75"/>
      <c r="I183" s="75"/>
      <c r="J183" s="75"/>
      <c r="K183" s="75"/>
      <c r="L183" s="75"/>
    </row>
    <row r="184" spans="1:14" ht="18.5" thickBot="1" x14ac:dyDescent="0.45">
      <c r="E184" s="80" t="s">
        <v>81</v>
      </c>
      <c r="F184" s="55" t="s">
        <v>82</v>
      </c>
      <c r="G184" s="52" t="s">
        <v>77</v>
      </c>
      <c r="H184" s="83" t="s">
        <v>83</v>
      </c>
      <c r="I184" s="75"/>
      <c r="J184" s="75"/>
      <c r="K184" s="75"/>
      <c r="L184" s="75"/>
    </row>
    <row r="185" spans="1:14" ht="18" x14ac:dyDescent="0.4">
      <c r="E185" s="80"/>
      <c r="F185" s="52" t="s">
        <v>86</v>
      </c>
      <c r="G185" s="52"/>
      <c r="H185" s="83"/>
      <c r="I185" s="75"/>
      <c r="J185" s="75"/>
      <c r="K185" s="75"/>
      <c r="L185" s="75"/>
    </row>
    <row r="186" spans="1:14" ht="17.5" x14ac:dyDescent="0.35">
      <c r="E186" s="75"/>
      <c r="F186" s="75"/>
      <c r="G186" s="75"/>
      <c r="H186" s="75"/>
      <c r="I186" s="75"/>
      <c r="J186" s="75"/>
      <c r="K186" s="75"/>
      <c r="L186" s="75"/>
    </row>
    <row r="189" spans="1:14" ht="18.5" thickBot="1" x14ac:dyDescent="0.45">
      <c r="E189" s="80" t="s">
        <v>81</v>
      </c>
      <c r="F189" s="81">
        <f>B180</f>
        <v>3.9</v>
      </c>
      <c r="G189" s="81"/>
      <c r="H189" s="81"/>
      <c r="I189" s="81"/>
      <c r="J189" s="81"/>
      <c r="K189" s="80" t="s">
        <v>77</v>
      </c>
      <c r="L189" s="84">
        <f>B183</f>
        <v>7.0000000000000007E-2</v>
      </c>
      <c r="M189" s="80" t="s">
        <v>79</v>
      </c>
      <c r="N189" s="85">
        <f>F189/(F190-(H190+J190))+L189</f>
        <v>8.9746835443037978E-2</v>
      </c>
    </row>
    <row r="190" spans="1:14" ht="18" x14ac:dyDescent="0.4">
      <c r="E190" s="80"/>
      <c r="F190" s="52">
        <f>B181</f>
        <v>200</v>
      </c>
      <c r="G190" s="53" t="s">
        <v>78</v>
      </c>
      <c r="H190" s="52">
        <v>1.1000000000000001</v>
      </c>
      <c r="I190" s="53" t="s">
        <v>78</v>
      </c>
      <c r="J190" s="52">
        <v>1.4</v>
      </c>
      <c r="K190" s="80"/>
      <c r="L190" s="80"/>
      <c r="M190" s="80"/>
      <c r="N190" s="85"/>
    </row>
    <row r="192" spans="1:14" ht="21.5" thickBot="1" x14ac:dyDescent="0.55000000000000004">
      <c r="A192" s="1"/>
      <c r="B192" s="44"/>
      <c r="C192" s="44"/>
      <c r="D192" s="44"/>
      <c r="E192" s="15"/>
    </row>
    <row r="193" spans="1:6" ht="109.5" customHeight="1" thickBot="1" x14ac:dyDescent="0.4">
      <c r="A193" s="96" t="s">
        <v>50</v>
      </c>
      <c r="B193" s="96"/>
      <c r="C193" s="96"/>
      <c r="D193" s="97"/>
      <c r="E193" s="46"/>
    </row>
    <row r="194" spans="1:6" ht="21.5" thickBot="1" x14ac:dyDescent="0.55000000000000004">
      <c r="A194" s="1"/>
      <c r="B194" s="44"/>
      <c r="C194" s="44"/>
      <c r="D194" s="44"/>
      <c r="E194" s="15"/>
    </row>
    <row r="195" spans="1:6" ht="101" customHeight="1" thickBot="1" x14ac:dyDescent="0.4">
      <c r="A195" s="96" t="s">
        <v>51</v>
      </c>
      <c r="B195" s="96"/>
      <c r="C195" s="96"/>
      <c r="D195" s="97"/>
      <c r="E195" s="47"/>
    </row>
    <row r="196" spans="1:6" ht="18.5" x14ac:dyDescent="0.45">
      <c r="A196" s="1"/>
      <c r="B196" s="51"/>
      <c r="C196" s="51"/>
      <c r="D196" s="51"/>
      <c r="E196" s="13"/>
      <c r="F196" s="51"/>
    </row>
  </sheetData>
  <mergeCells count="86">
    <mergeCell ref="B35:F35"/>
    <mergeCell ref="A2:E2"/>
    <mergeCell ref="A3:E3"/>
    <mergeCell ref="A4:E4"/>
    <mergeCell ref="A5:E5"/>
    <mergeCell ref="A13:A17"/>
    <mergeCell ref="B13:F13"/>
    <mergeCell ref="B15:F15"/>
    <mergeCell ref="B17:F17"/>
    <mergeCell ref="B19:F19"/>
    <mergeCell ref="B21:F21"/>
    <mergeCell ref="B29:F29"/>
    <mergeCell ref="B31:F31"/>
    <mergeCell ref="B33:F33"/>
    <mergeCell ref="A75:F75"/>
    <mergeCell ref="B37:F37"/>
    <mergeCell ref="B39:F39"/>
    <mergeCell ref="A41:F41"/>
    <mergeCell ref="B59:F59"/>
    <mergeCell ref="B61:C61"/>
    <mergeCell ref="B63:C63"/>
    <mergeCell ref="A65:F65"/>
    <mergeCell ref="B67:F67"/>
    <mergeCell ref="B69:C69"/>
    <mergeCell ref="A71:F71"/>
    <mergeCell ref="B73:F73"/>
    <mergeCell ref="A89:G89"/>
    <mergeCell ref="A77:D77"/>
    <mergeCell ref="A79:D79"/>
    <mergeCell ref="A81:D81"/>
    <mergeCell ref="A83:D83"/>
    <mergeCell ref="A85:F85"/>
    <mergeCell ref="A87:G87"/>
    <mergeCell ref="A91:J91"/>
    <mergeCell ref="A110:B110"/>
    <mergeCell ref="A112:B112"/>
    <mergeCell ref="B124:F124"/>
    <mergeCell ref="A92:D92"/>
    <mergeCell ref="A94:A95"/>
    <mergeCell ref="C94:C95"/>
    <mergeCell ref="A98:A99"/>
    <mergeCell ref="C98:C99"/>
    <mergeCell ref="B152:F152"/>
    <mergeCell ref="B154:C154"/>
    <mergeCell ref="A156:F156"/>
    <mergeCell ref="A123:F123"/>
    <mergeCell ref="B160:F160"/>
    <mergeCell ref="A159:F159"/>
    <mergeCell ref="A126:F126"/>
    <mergeCell ref="B144:F144"/>
    <mergeCell ref="B146:C146"/>
    <mergeCell ref="B148:C148"/>
    <mergeCell ref="A150:F150"/>
    <mergeCell ref="A175:D175"/>
    <mergeCell ref="A193:D193"/>
    <mergeCell ref="A195:D195"/>
    <mergeCell ref="D166:D169"/>
    <mergeCell ref="E166:E167"/>
    <mergeCell ref="L166:L168"/>
    <mergeCell ref="M166:M169"/>
    <mergeCell ref="N166:N169"/>
    <mergeCell ref="A162:F162"/>
    <mergeCell ref="A164:D164"/>
    <mergeCell ref="G167:I167"/>
    <mergeCell ref="E168:G168"/>
    <mergeCell ref="E169:I169"/>
    <mergeCell ref="J166:J168"/>
    <mergeCell ref="K166:K167"/>
    <mergeCell ref="M189:M190"/>
    <mergeCell ref="N189:N190"/>
    <mergeCell ref="O166:O169"/>
    <mergeCell ref="P166:P169"/>
    <mergeCell ref="Q166:Q169"/>
    <mergeCell ref="F182:L182"/>
    <mergeCell ref="E184:E185"/>
    <mergeCell ref="H184:H185"/>
    <mergeCell ref="E189:E190"/>
    <mergeCell ref="F189:J189"/>
    <mergeCell ref="K189:K190"/>
    <mergeCell ref="L189:L190"/>
    <mergeCell ref="E177:N177"/>
    <mergeCell ref="E179:E180"/>
    <mergeCell ref="F179:J179"/>
    <mergeCell ref="K179:K180"/>
    <mergeCell ref="L179:L180"/>
    <mergeCell ref="F180:J180"/>
  </mergeCells>
  <pageMargins left="0.7" right="0.7" top="0.75" bottom="0.75" header="0.3" footer="0.3"/>
  <pageSetup scale="5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Hoja1</vt:lpstr>
      <vt:lpstr>Hoja1!Print_Area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CID CANALES</dc:creator>
  <cp:lastModifiedBy>Marcello Montes de Oca</cp:lastModifiedBy>
  <dcterms:created xsi:type="dcterms:W3CDTF">2022-03-22T19:34:34Z</dcterms:created>
  <dcterms:modified xsi:type="dcterms:W3CDTF">2022-03-26T15:50:58Z</dcterms:modified>
</cp:coreProperties>
</file>