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840" yWindow="1280" windowWidth="28800" windowHeight="18000" tabRatio="614" activeTab="3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4" hidden="1">KPN_input!$A$1:$AP$320</definedName>
    <definedName name="_xlnm._FilterDatabase" localSheetId="1" hidden="1">Servers!$A$1:$Z$92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1" l="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F6" i="11"/>
  <c r="E6" i="11"/>
  <c r="D5" i="11"/>
  <c r="J5" i="11"/>
  <c r="U5" i="11"/>
  <c r="M5" i="11"/>
  <c r="L5" i="11"/>
  <c r="K5" i="11"/>
  <c r="G5" i="11"/>
  <c r="F5" i="11"/>
  <c r="E5" i="11"/>
  <c r="D4" i="11"/>
  <c r="J4" i="11"/>
  <c r="U4" i="11"/>
  <c r="M4" i="11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D100" i="2"/>
  <c r="J100" i="2"/>
  <c r="U100" i="2"/>
  <c r="D99" i="2"/>
  <c r="J99" i="2"/>
  <c r="U99" i="2"/>
  <c r="S59" i="3"/>
  <c r="Z58" i="3"/>
  <c r="T58" i="3"/>
  <c r="K58" i="3"/>
  <c r="J58" i="3"/>
  <c r="H58" i="3"/>
  <c r="G58" i="3"/>
  <c r="C58" i="3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U101" i="2"/>
  <c r="U102" i="2"/>
  <c r="U103" i="2"/>
  <c r="U104" i="2"/>
  <c r="U105" i="2"/>
  <c r="U106" i="2"/>
  <c r="U107" i="2"/>
  <c r="U108" i="2"/>
  <c r="U109" i="2"/>
  <c r="U110" i="2"/>
  <c r="U111" i="2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D28" i="2"/>
  <c r="J28" i="2"/>
  <c r="U28" i="2"/>
  <c r="D29" i="2"/>
  <c r="J29" i="2"/>
  <c r="U29" i="2"/>
  <c r="Z57" i="3"/>
  <c r="S57" i="3"/>
  <c r="T57" i="3"/>
  <c r="K57" i="3"/>
  <c r="J57" i="3"/>
  <c r="H57" i="3"/>
  <c r="G57" i="3"/>
  <c r="C57" i="3"/>
  <c r="S3" i="3"/>
  <c r="L5" i="10"/>
  <c r="S4" i="3"/>
  <c r="S9" i="3"/>
  <c r="F54" i="10"/>
  <c r="S11" i="3"/>
  <c r="F20" i="10"/>
  <c r="S12" i="3"/>
  <c r="S13" i="3"/>
  <c r="S14" i="3"/>
  <c r="F95" i="10"/>
  <c r="S15" i="3"/>
  <c r="S16" i="3"/>
  <c r="S17" i="3"/>
  <c r="S18" i="3"/>
  <c r="L23" i="10"/>
  <c r="S19" i="3"/>
  <c r="L79" i="10"/>
  <c r="S20" i="3"/>
  <c r="L9" i="10"/>
  <c r="S21" i="3"/>
  <c r="L28" i="10"/>
  <c r="S22" i="3"/>
  <c r="S23" i="3"/>
  <c r="L44" i="10"/>
  <c r="S24" i="3"/>
  <c r="L46" i="10"/>
  <c r="S25" i="3"/>
  <c r="S26" i="3"/>
  <c r="L53" i="10"/>
  <c r="L48" i="10"/>
  <c r="S27" i="3"/>
  <c r="S28" i="3"/>
  <c r="L97" i="10"/>
  <c r="S29" i="3"/>
  <c r="S30" i="3"/>
  <c r="S31" i="3"/>
  <c r="S32" i="3"/>
  <c r="F56" i="10"/>
  <c r="S33" i="3"/>
  <c r="S34" i="3"/>
  <c r="S35" i="3"/>
  <c r="S36" i="3"/>
  <c r="S37" i="3"/>
  <c r="S38" i="3"/>
  <c r="S39" i="3"/>
  <c r="S40" i="3"/>
  <c r="S41" i="3"/>
  <c r="S42" i="3"/>
  <c r="S43" i="3"/>
  <c r="S44" i="3"/>
  <c r="F2" i="10"/>
  <c r="S45" i="3"/>
  <c r="S46" i="3"/>
  <c r="L51" i="10"/>
  <c r="S47" i="3"/>
  <c r="L47" i="10"/>
  <c r="S48" i="3"/>
  <c r="S49" i="3"/>
  <c r="S50" i="3"/>
  <c r="S51" i="3"/>
  <c r="S52" i="3"/>
  <c r="S53" i="3"/>
  <c r="S54" i="3"/>
  <c r="S55" i="3"/>
  <c r="S56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2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2" i="3"/>
  <c r="K88" i="3"/>
  <c r="J88" i="3"/>
  <c r="C88" i="3"/>
  <c r="K87" i="3"/>
  <c r="J87" i="3"/>
  <c r="C87" i="3"/>
  <c r="K73" i="3"/>
  <c r="J73" i="3"/>
  <c r="C73" i="3"/>
  <c r="Z17" i="3"/>
  <c r="K17" i="3"/>
  <c r="J17" i="3"/>
  <c r="C17" i="3"/>
  <c r="K92" i="3"/>
  <c r="J92" i="3"/>
  <c r="C92" i="3"/>
  <c r="K91" i="3"/>
  <c r="J91" i="3"/>
  <c r="C91" i="3"/>
  <c r="K90" i="3"/>
  <c r="J90" i="3"/>
  <c r="C90" i="3"/>
  <c r="C89" i="3"/>
  <c r="K86" i="3"/>
  <c r="J86" i="3"/>
  <c r="C86" i="3"/>
  <c r="Z16" i="3"/>
  <c r="K16" i="3"/>
  <c r="J16" i="3"/>
  <c r="C16" i="3"/>
  <c r="K85" i="3"/>
  <c r="J85" i="3"/>
  <c r="C85" i="3"/>
  <c r="K72" i="3"/>
  <c r="J72" i="3"/>
  <c r="C72" i="3"/>
  <c r="K84" i="3"/>
  <c r="J84" i="3"/>
  <c r="C84" i="3"/>
  <c r="K55" i="3"/>
  <c r="J55" i="3"/>
  <c r="H55" i="3"/>
  <c r="G55" i="3"/>
  <c r="C55" i="3"/>
  <c r="Z55" i="3"/>
  <c r="Z83" i="3"/>
  <c r="Z79" i="3"/>
  <c r="Z78" i="3"/>
  <c r="Z77" i="3"/>
  <c r="Z76" i="3"/>
  <c r="K79" i="3"/>
  <c r="J79" i="3"/>
  <c r="H79" i="3"/>
  <c r="G79" i="3"/>
  <c r="C79" i="3"/>
  <c r="K78" i="3"/>
  <c r="J78" i="3"/>
  <c r="H78" i="3"/>
  <c r="G78" i="3"/>
  <c r="C78" i="3"/>
  <c r="K77" i="3"/>
  <c r="J77" i="3"/>
  <c r="H77" i="3"/>
  <c r="G77" i="3"/>
  <c r="C77" i="3"/>
  <c r="K83" i="3"/>
  <c r="J83" i="3"/>
  <c r="H83" i="3"/>
  <c r="G83" i="3"/>
  <c r="C83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2" i="3"/>
  <c r="J82" i="3"/>
  <c r="H82" i="3"/>
  <c r="G82" i="3"/>
  <c r="C82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1" i="3"/>
  <c r="G81" i="3"/>
  <c r="C81" i="3"/>
  <c r="H65" i="3"/>
  <c r="G65" i="3"/>
  <c r="C65" i="3"/>
  <c r="C64" i="3"/>
  <c r="C63" i="3"/>
  <c r="C62" i="3"/>
  <c r="H64" i="3"/>
  <c r="G64" i="3"/>
  <c r="H63" i="3"/>
  <c r="G63" i="3"/>
  <c r="H62" i="3"/>
  <c r="G62" i="3"/>
  <c r="H80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80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80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80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80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<sst xmlns="http://schemas.openxmlformats.org/spreadsheetml/2006/main" count="12154" uniqueCount="2193">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</sst>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</cellXfs>
  <cellStyles count="9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2"/>
  <sheetViews>
    <sheetView workbookViewId="0">
      <pane xSplit="1" ySplit="1" topLeftCell="I52" activePane="bottomRight" state="frozen"/>
      <selection pane="topRight" activeCell="B1" sqref="B1"/>
      <selection pane="bottomLeft" activeCell="A2" sqref="A2"/>
      <selection pane="bottomRight" activeCell="X69" sqref="X69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N78" s="1" t="s">
        <v>77</v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">
        <v>119</v>
      </c>
      <c r="B79" s="1">
        <v>32</v>
      </c>
      <c r="C79" s="1" t="str">
        <f>VLOOKUP(B79,Applications!A:C,3,0)</f>
        <v>ODS</v>
      </c>
      <c r="D79" s="1" t="s">
        <v>9</v>
      </c>
      <c r="E79" s="1" t="s">
        <v>2116</v>
      </c>
      <c r="F79" s="1" t="s">
        <v>1344</v>
      </c>
      <c r="G79" s="1">
        <f>IF(I79&lt;&gt;"Shared",VLOOKUP(Q79,DiscoSheet!C:P,13,0),VLOOKUP(Q79,KPN_input!F:W,17,0)*VLOOKUP(Q79,KPN_input!F:W,18,0))</f>
        <v>8</v>
      </c>
      <c r="H79" s="1">
        <f>IF(I79&lt;&gt;"Shared",VLOOKUP(Q79,DiscoSheet!C:I,7,0),ROUND(VLOOKUP(Q79,KPN_input!F:U,16,0)/1024,0))</f>
        <v>31</v>
      </c>
      <c r="I79" s="1" t="s">
        <v>1345</v>
      </c>
      <c r="J79" s="1" t="str">
        <f>IF(NOT(I79="Shared"),VLOOKUP(Q79,DiscoSheet!C:P,14,0),"")</f>
        <v/>
      </c>
      <c r="K79" s="1" t="str">
        <f>IF(NOT(I79="Shared"),VLOOKUP(Q79,DiscoSheet!C:J,8,0),"")</f>
        <v/>
      </c>
      <c r="N79" s="1" t="s">
        <v>77</v>
      </c>
      <c r="O79" s="1" t="s">
        <v>77</v>
      </c>
      <c r="Q79" s="1" t="s">
        <v>888</v>
      </c>
      <c r="R79" s="1" t="s">
        <v>1906</v>
      </c>
      <c r="S79" s="1" t="str">
        <f>IF(ISERROR(VLOOKUP(Q79,RWEservers!B:D,3,0)),"",(VLOOKUP(Q79,RWEservers!B:D,3,0)))</f>
        <v/>
      </c>
      <c r="T79" s="1" t="str">
        <f>IF(ISERROR(VLOOKUP(S79,RWEservers!D:J,7,0)),VLOOKUP(R79,RWEoracle!C:G,5,0),VLOOKUP(S79,RWEservers!D:J,7,0))</f>
        <v>Low</v>
      </c>
      <c r="U79" s="1" t="s">
        <v>29</v>
      </c>
      <c r="Z79" s="1" t="str">
        <f>B79&amp;"-"&amp;A79</f>
        <v>32-119</v>
      </c>
    </row>
    <row r="80" spans="1:26">
      <c r="A80" s="12">
        <v>200</v>
      </c>
      <c r="B80" s="1">
        <v>1</v>
      </c>
      <c r="C80" s="1" t="str">
        <f>VLOOKUP(B80,Applications!A:C,3,0)</f>
        <v>Aprimo</v>
      </c>
      <c r="D80" s="1" t="s">
        <v>9</v>
      </c>
      <c r="E80" s="1" t="s">
        <v>2121</v>
      </c>
      <c r="F80" s="1" t="s">
        <v>1343</v>
      </c>
      <c r="G80" s="1" t="str">
        <f>IF(I80&lt;&gt;"Shared",VLOOKUP(Q80,DiscoSheet!C:P,13,0),VLOOKUP(Q80,KPN_input!F:W,17,0)*VLOOKUP(Q80,KPN_input!F:W,18,0))</f>
        <v>2.0</v>
      </c>
      <c r="H80" s="1" t="str">
        <f>IF(I80&lt;&gt;"Shared",VLOOKUP(Q80,DiscoSheet!C:I,7,0),ROUND(VLOOKUP(Q80,KPN_input!F:U,16,0)/1024,0))</f>
        <v>4.0</v>
      </c>
      <c r="I80" s="1" t="s">
        <v>1343</v>
      </c>
      <c r="J80" s="1" t="str">
        <f>IF(NOT(I80="Shared"),VLOOKUP(Q80,DiscoSheet!C:P,14,0),"")</f>
        <v>2.0</v>
      </c>
      <c r="K80" s="1" t="str">
        <f>IF(NOT(I80="Shared"),VLOOKUP(Q80,DiscoSheet!C:J,8,0),"")</f>
        <v>4.0</v>
      </c>
      <c r="N80" s="1" t="s">
        <v>77</v>
      </c>
      <c r="Q80" s="1" t="s">
        <v>1124</v>
      </c>
      <c r="S80" s="1" t="str">
        <f>IF(ISERROR(VLOOKUP(Q80,RWEservers!B:D,3,0)),"",(VLOOKUP(Q80,RWEservers!B:D,3,0)))</f>
        <v>S030A1973</v>
      </c>
      <c r="T80" s="1" t="str">
        <f>IF(ISERROR(VLOOKUP(S80,RWEservers!D:J,7,0)),VLOOKUP(R80,RWEoracle!C:G,5,0),VLOOKUP(S80,RWEservers!D:J,7,0))</f>
        <v>Low</v>
      </c>
      <c r="U80" s="1" t="s">
        <v>119</v>
      </c>
    </row>
    <row r="81" spans="1:26">
      <c r="A81" s="12">
        <v>201</v>
      </c>
      <c r="B81" s="1">
        <v>2</v>
      </c>
      <c r="C81" s="1" t="str">
        <f>VLOOKUP(B81,Applications!A:C,3,0)</f>
        <v>RMS</v>
      </c>
      <c r="D81" s="1" t="s">
        <v>9</v>
      </c>
      <c r="E81" s="1" t="s">
        <v>2121</v>
      </c>
      <c r="F81" s="1" t="s">
        <v>1344</v>
      </c>
      <c r="G81" s="1">
        <f>IF(I81&lt;&gt;"Shared",VLOOKUP(Q81,DiscoSheet!C:P,13,0),VLOOKUP(Q81,KPN_input!F:W,17,0)*VLOOKUP(Q81,KPN_input!F:W,18,0))</f>
        <v>4</v>
      </c>
      <c r="H81" s="1">
        <f>IF(I81&lt;&gt;"Shared",VLOOKUP(Q81,DiscoSheet!C:I,7,0),ROUND(VLOOKUP(Q81,KPN_input!F:U,16,0)/1024,0))</f>
        <v>16</v>
      </c>
      <c r="I81" s="1" t="s">
        <v>1345</v>
      </c>
      <c r="N81" s="1" t="s">
        <v>77</v>
      </c>
      <c r="Q81" s="1" t="s">
        <v>1221</v>
      </c>
      <c r="R81" s="1" t="s">
        <v>1560</v>
      </c>
      <c r="S81" s="1" t="str">
        <f>IF(ISERROR(VLOOKUP(Q81,RWEservers!B:D,3,0)),"",(VLOOKUP(Q81,RWEservers!B:D,3,0)))</f>
        <v>S030A1986</v>
      </c>
      <c r="T81" s="1" t="str">
        <f>IF(ISERROR(VLOOKUP(S81,RWEservers!D:J,7,0)),VLOOKUP(R81,RWEoracle!C:G,5,0),VLOOKUP(S81,RWEservers!D:J,7,0))</f>
        <v>Low</v>
      </c>
      <c r="U81" s="1" t="s">
        <v>29</v>
      </c>
    </row>
    <row r="82" spans="1:26">
      <c r="A82" s="12">
        <v>202</v>
      </c>
      <c r="B82" s="1">
        <v>10</v>
      </c>
      <c r="C82" s="1" t="str">
        <f>VLOOKUP(B82,Applications!A:C,3,0)</f>
        <v>Informatica</v>
      </c>
      <c r="D82" s="1" t="s">
        <v>9</v>
      </c>
      <c r="E82" s="1" t="s">
        <v>2116</v>
      </c>
      <c r="F82" s="1" t="s">
        <v>1344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8.0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8.0</v>
      </c>
      <c r="M82" s="1" t="s">
        <v>77</v>
      </c>
      <c r="N82" s="1" t="s">
        <v>77</v>
      </c>
      <c r="Q82" s="1" t="s">
        <v>558</v>
      </c>
      <c r="S82" s="1" t="str">
        <f>IF(ISERROR(VLOOKUP(Q82,RWEservers!B:D,3,0)),"",(VLOOKUP(Q82,RWEservers!B:D,3,0)))</f>
        <v>s030L0241</v>
      </c>
      <c r="T82" s="1" t="str">
        <f>IF(ISERROR(VLOOKUP(S82,RWEservers!D:J,7,0)),VLOOKUP(R82,RWEoracle!C:G,5,0),VLOOKUP(S82,RWEservers!D:J,7,0))</f>
        <v>Low</v>
      </c>
      <c r="U82" s="1" t="s">
        <v>60</v>
      </c>
    </row>
    <row r="83" spans="1:26">
      <c r="A83" s="12">
        <v>203</v>
      </c>
      <c r="B83" s="1">
        <v>14</v>
      </c>
      <c r="C83" s="1" t="str">
        <f>VLOOKUP(B83,Applications!A:C,3,0)</f>
        <v>PIF</v>
      </c>
      <c r="D83" s="1" t="s">
        <v>9</v>
      </c>
      <c r="E83" s="1" t="s">
        <v>2119</v>
      </c>
      <c r="F83" s="1" t="s">
        <v>1343</v>
      </c>
      <c r="G83" s="1" t="str">
        <f>IF(I83&lt;&gt;"Shared",VLOOKUP(Q83,DiscoSheet!C:P,13,0),VLOOKUP(Q83,KPN_input!F:W,17,0)*VLOOKUP(Q83,KPN_input!F:W,18,0))</f>
        <v>4.0</v>
      </c>
      <c r="H83" s="1" t="str">
        <f>IF(I83&lt;&gt;"Shared",VLOOKUP(Q83,DiscoSheet!C:I,7,0),ROUND(VLOOKUP(Q83,KPN_input!F:U,16,0)/1024,0))</f>
        <v>2.0</v>
      </c>
      <c r="I83" s="1" t="s">
        <v>1343</v>
      </c>
      <c r="J83" s="1" t="str">
        <f>IF(NOT(I83="Shared"),VLOOKUP(Q83,DiscoSheet!C:P,14,0),"")</f>
        <v>4.0</v>
      </c>
      <c r="K83" s="1" t="str">
        <f>IF(NOT(I83="Shared"),VLOOKUP(Q83,DiscoSheet!C:J,8,0),"")</f>
        <v>2.0</v>
      </c>
      <c r="N83" s="1" t="s">
        <v>77</v>
      </c>
      <c r="Q83" s="1" t="s">
        <v>1212</v>
      </c>
      <c r="S83" s="1" t="str">
        <f>IF(ISERROR(VLOOKUP(Q83,RWEservers!B:D,3,0)),"",(VLOOKUP(Q83,RWEservers!B:D,3,0)))</f>
        <v>S060A0529</v>
      </c>
      <c r="T83" s="1" t="str">
        <f>IF(ISERROR(VLOOKUP(S83,RWEservers!D:J,7,0)),VLOOKUP(R83,RWEoracle!C:G,5,0),VLOOKUP(S83,RWEservers!D:J,7,0))</f>
        <v>Low</v>
      </c>
      <c r="U83" s="1" t="s">
        <v>141</v>
      </c>
      <c r="Z83" s="1" t="str">
        <f>B83&amp;"-"&amp;A83</f>
        <v>14-203</v>
      </c>
    </row>
    <row r="84" spans="1:26">
      <c r="A84" s="12">
        <v>204</v>
      </c>
      <c r="B84" s="1">
        <v>1</v>
      </c>
      <c r="C84" s="1" t="str">
        <f>VLOOKUP(B84,Applications!A:C,3,0)</f>
        <v>Aprimo</v>
      </c>
      <c r="D84" s="1" t="s">
        <v>9</v>
      </c>
      <c r="E84" s="1" t="s">
        <v>2121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N84" s="1" t="s">
        <v>77</v>
      </c>
      <c r="Q84" s="1" t="s">
        <v>1553</v>
      </c>
      <c r="R84" s="1" t="s">
        <v>1551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205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M85" s="1" t="s">
        <v>77</v>
      </c>
      <c r="Q85" s="1" t="s">
        <v>1553</v>
      </c>
      <c r="R85" s="1" t="s">
        <v>1554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206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N86" s="1" t="s">
        <v>77</v>
      </c>
      <c r="Q86" s="1" t="s">
        <v>1553</v>
      </c>
      <c r="R86" s="1" t="s">
        <v>1557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212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M87" s="1" t="s">
        <v>77</v>
      </c>
      <c r="Q87" s="1" t="s">
        <v>1553</v>
      </c>
      <c r="R87" s="1" t="s">
        <v>1967</v>
      </c>
      <c r="S87" s="1" t="str">
        <f>IF(ISERROR(VLOOKUP(Q87,RWEservers!B:D,3,0)),"",(VLOOKUP(Q87,RWEservers!B:D,3,0)))</f>
        <v/>
      </c>
      <c r="T87" s="1" t="str">
        <f>IF(ISERROR(VLOOKUP(S87,RWEservers!D:J,7,0)),VLOOKUP(R87,RWEoracle!C:G,5,0),VLOOKUP(S87,RWEservers!D:J,7,0))</f>
        <v>Low</v>
      </c>
      <c r="U87" s="1" t="s">
        <v>29</v>
      </c>
    </row>
    <row r="88" spans="1:26">
      <c r="A88" s="12">
        <v>213</v>
      </c>
      <c r="B88" s="1">
        <v>10</v>
      </c>
      <c r="C88" s="1" t="str">
        <f>VLOOKUP(B88,Applications!A:C,3,0)</f>
        <v>Informatica</v>
      </c>
      <c r="D88" s="1" t="s">
        <v>9</v>
      </c>
      <c r="E88" s="1" t="s">
        <v>2116</v>
      </c>
      <c r="I88" s="1" t="s">
        <v>1345</v>
      </c>
      <c r="J88" s="1" t="str">
        <f>IF(NOT(I88="Shared"),VLOOKUP(Q88,DiscoSheet!C:P,14,0),"")</f>
        <v/>
      </c>
      <c r="K88" s="1" t="str">
        <f>IF(NOT(I88="Shared"),VLOOKUP(Q88,DiscoSheet!C:J,8,0),"")</f>
        <v/>
      </c>
      <c r="N88" s="1" t="s">
        <v>77</v>
      </c>
      <c r="Q88" s="1" t="s">
        <v>1553</v>
      </c>
      <c r="R88" s="1" t="s">
        <v>2078</v>
      </c>
      <c r="S88" s="1" t="str">
        <f>IF(ISERROR(VLOOKUP(Q88,RWEservers!B:D,3,0)),"",(VLOOKUP(Q88,RWEservers!B:D,3,0)))</f>
        <v/>
      </c>
      <c r="T88" s="1" t="e">
        <f>IF(ISERROR(VLOOKUP(S88,RWEservers!D:J,7,0)),VLOOKUP(R88,RWEoracle!C:G,5,0),VLOOKUP(S88,RWEservers!D:J,7,0))</f>
        <v>#N/A</v>
      </c>
      <c r="U88" s="1" t="s">
        <v>29</v>
      </c>
    </row>
    <row r="89" spans="1:26">
      <c r="A89" s="12">
        <v>207</v>
      </c>
      <c r="B89" s="1">
        <v>2</v>
      </c>
      <c r="C89" s="1" t="str">
        <f>VLOOKUP(B89,Applications!A:C,3,0)</f>
        <v>RMS</v>
      </c>
      <c r="D89" s="1" t="s">
        <v>9</v>
      </c>
      <c r="E89" s="1" t="s">
        <v>2121</v>
      </c>
      <c r="I89" s="1" t="s">
        <v>1345</v>
      </c>
      <c r="M89" s="1" t="s">
        <v>77</v>
      </c>
      <c r="Q89" s="1" t="s">
        <v>1553</v>
      </c>
      <c r="R89" s="1" t="s">
        <v>1562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29</v>
      </c>
    </row>
    <row r="90" spans="1:26">
      <c r="A90" s="12">
        <v>208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N90" s="1" t="s">
        <v>77</v>
      </c>
      <c r="Q90" s="1" t="s">
        <v>1553</v>
      </c>
      <c r="R90" s="1" t="s">
        <v>1565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209</v>
      </c>
      <c r="B91" s="1">
        <v>11</v>
      </c>
      <c r="C91" s="1" t="str">
        <f>VLOOKUP(B91,Applications!A:C,3,0)</f>
        <v>Vaultage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1553</v>
      </c>
      <c r="R91" s="1" t="s">
        <v>1564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65</v>
      </c>
    </row>
    <row r="92" spans="1:26">
      <c r="A92" s="12">
        <v>211</v>
      </c>
      <c r="B92" s="1">
        <v>3</v>
      </c>
      <c r="C92" s="1" t="str">
        <f>VLOOKUP(B92,Applications!A:C,3,0)</f>
        <v>XM2</v>
      </c>
      <c r="D92" s="1" t="s">
        <v>9</v>
      </c>
      <c r="E92" s="1" t="s">
        <v>2116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M92" s="1" t="s">
        <v>77</v>
      </c>
      <c r="Q92" s="1" t="s">
        <v>1553</v>
      </c>
      <c r="R92" s="1" t="s">
        <v>1567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O30" sqref="GO30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>D3&amp;J3</f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>D4&amp;J4</f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>D5&amp;J5</f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>D6&amp;J6</f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>D7&amp;J7</f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>D8&amp;J8</f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>D9&amp;J9</f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>D10&amp;J10</f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>D11&amp;J11</f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>D12&amp;J12</f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>D13&amp;J13</f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>D14&amp;J14</f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>D15&amp;J15</f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>D16&amp;J16</f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>D17&amp;J17</f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>D18&amp;J18</f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>D19&amp;J19</f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>D20&amp;J20</f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>D21&amp;J21</f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>D22&amp;J22</f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>D23&amp;J23</f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>D24&amp;J24</f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>D25&amp;J25</f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>D26&amp;J26</f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>D27&amp;J27</f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>D28&amp;J28</f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>D29&amp;J29</f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>D30&amp;J30</f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>D31&amp;J31</f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>D32&amp;J32</f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>D33&amp;J33</f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>D34&amp;J34</f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>D35&amp;J35</f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>D36&amp;J36</f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>D37&amp;J37</f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>D38&amp;J38</f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>D39&amp;J39</f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>D40&amp;J40</f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>D41&amp;J41</f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>D42&amp;J42</f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>D43&amp;J43</f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>D44&amp;J44</f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>D45&amp;J45</f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>D46&amp;J46</f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>D47&amp;J47</f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>D48&amp;J48</f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>D49&amp;J49</f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>D50&amp;J50</f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>D51&amp;J51</f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>D52&amp;J52</f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>D53&amp;J53</f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>D54&amp;J54</f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>D55&amp;J55</f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>D56&amp;J56</f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>D57&amp;J57</f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>D58&amp;J58</f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>D59&amp;J59</f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>D60&amp;J60</f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>D61&amp;J61</f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>D62&amp;J62</f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>D63&amp;J63</f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>D64&amp;J64</f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>D65&amp;J65</f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>D67&amp;J67</f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>D68&amp;J68</f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>D69&amp;J69</f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>D70&amp;J70</f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>D71&amp;J71</f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>D72&amp;J72</f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>D73&amp;J73</f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>D74&amp;J74</f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>D75&amp;J75</f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>D76&amp;J76</f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>D77&amp;J77</f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>D78&amp;J78</f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>D79&amp;J79</f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>D80&amp;J80</f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>D81&amp;J81</f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>D82&amp;J82</f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>D83&amp;J83</f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>D84&amp;J84</f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>D85&amp;J85</f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>D86&amp;J86</f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>D87&amp;J87</f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>D88&amp;J88</f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>D89&amp;J89</f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>D90&amp;J90</f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>D91&amp;J91</f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>D92&amp;J92</f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>D93&amp;J93</f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>D94&amp;J94</f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>D95&amp;J95</f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>D96&amp;J96</f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>D97&amp;J97</f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>D98&amp;J98</f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>D99&amp;J99</f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>D100&amp;J100</f>
        <v>EDSN GatewayXM2</v>
      </c>
    </row>
    <row r="101" spans="1:21">
      <c r="A101" s="1">
        <v>103</v>
      </c>
      <c r="P101" s="101"/>
      <c r="U101" s="1" t="str">
        <f>D101&amp;J101</f>
        <v/>
      </c>
    </row>
    <row r="102" spans="1:21">
      <c r="A102" s="1">
        <v>104</v>
      </c>
      <c r="P102" s="101"/>
      <c r="U102" s="1" t="str">
        <f>D102&amp;J102</f>
        <v/>
      </c>
    </row>
    <row r="103" spans="1:21">
      <c r="A103" s="1">
        <v>105</v>
      </c>
      <c r="P103" s="101"/>
      <c r="U103" s="1" t="str">
        <f>D103&amp;J103</f>
        <v/>
      </c>
    </row>
    <row r="104" spans="1:21">
      <c r="A104" s="1">
        <v>106</v>
      </c>
      <c r="P104" s="101"/>
      <c r="U104" s="1" t="str">
        <f>D104&amp;J104</f>
        <v/>
      </c>
    </row>
    <row r="105" spans="1:21">
      <c r="A105" s="1">
        <v>107</v>
      </c>
      <c r="P105" s="101"/>
      <c r="U105" s="1" t="str">
        <f>D105&amp;J105</f>
        <v/>
      </c>
    </row>
    <row r="106" spans="1:21">
      <c r="A106" s="1">
        <v>108</v>
      </c>
      <c r="P106" s="101"/>
      <c r="U106" s="1" t="str">
        <f>D106&amp;J106</f>
        <v/>
      </c>
    </row>
    <row r="107" spans="1:21">
      <c r="A107" s="1">
        <v>109</v>
      </c>
      <c r="P107" s="101"/>
      <c r="U107" s="1" t="str">
        <f>D107&amp;J107</f>
        <v/>
      </c>
    </row>
    <row r="108" spans="1:21">
      <c r="A108" s="1">
        <v>110</v>
      </c>
      <c r="P108" s="101"/>
      <c r="U108" s="1" t="str">
        <f>D108&amp;J108</f>
        <v/>
      </c>
    </row>
    <row r="109" spans="1:21">
      <c r="A109" s="1">
        <v>111</v>
      </c>
      <c r="P109" s="101"/>
      <c r="U109" s="1" t="str">
        <f>D109&amp;J109</f>
        <v/>
      </c>
    </row>
    <row r="110" spans="1:21">
      <c r="A110" s="1">
        <v>112</v>
      </c>
      <c r="P110" s="101"/>
      <c r="U110" s="1" t="str">
        <f>D110&amp;J110</f>
        <v/>
      </c>
    </row>
    <row r="111" spans="1:21">
      <c r="A111" s="1">
        <v>113</v>
      </c>
      <c r="P111" s="101"/>
      <c r="U111" s="1" t="str">
        <f>D111&amp;J111</f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>D3&amp;J3</f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>D4&amp;J4</f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>D5&amp;J5</f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>D6&amp;J6</f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>D7&amp;J7</f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>D8&amp;J8</f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>D9&amp;J9</f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>D10&amp;J10</f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>D11&amp;J11</f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>D12&amp;J12</f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>D13&amp;J13</f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>D14&amp;J14</f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>D15&amp;J15</f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>D16&amp;J16</f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>D17&amp;J17</f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>D18&amp;J18</f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>D19&amp;J19</f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>D20&amp;J20</f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>D21&amp;J21</f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>D22&amp;J22</f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>D23&amp;J23</f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>D24&amp;J24</f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>D25&amp;J25</f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>D26&amp;J26</f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>D27&amp;J27</f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>D28&amp;J28</f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>D29&amp;J29</f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>D30&amp;J30</f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>D31&amp;J31</f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>D32&amp;J32</f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>D33&amp;J33</f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>D35&amp;J35</f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>D36&amp;J36</f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>D37&amp;J37</f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>D38&amp;J38</f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>D39&amp;J39</f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>D40&amp;J40</f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>D41&amp;J41</f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>D42&amp;J42</f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>D43&amp;J43</f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>D44&amp;J44</f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>D45&amp;J45</f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>D46&amp;J46</f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>D47&amp;J47</f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>D48&amp;J48</f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>D49&amp;J49</f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>D50&amp;J50</f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>D51&amp;J51</f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>D52&amp;J52</f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>D53&amp;J53</f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>D54&amp;J54</f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>D55&amp;J55</f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>D56&amp;J56</f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>D57&amp;J57</f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>D58&amp;J58</f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>D59&amp;J59</f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>D60&amp;J60</f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>D61&amp;J61</f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>D62&amp;J62</f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>D63&amp;J63</f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>D64&amp;J64</f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>D65&amp;J65</f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>D66&amp;J66</f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>D67&amp;J67</f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>D68&amp;J68</f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>D69&amp;J69</f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>D70&amp;J70</f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2014-04-02T08:57:33Z</cp:lastPrinted>
  <dcterms:created xsi:type="dcterms:W3CDTF">2013-08-16T09:02:41Z</dcterms:created>
  <dcterms:modified xsi:type="dcterms:W3CDTF">2014-04-02T09:19:13Z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