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/>
  <mc:AlternateContent xmlns:mc="http://schemas.openxmlformats.org/markup-compatibility/2006">
    <mc:Choice Requires="x15">
      <x15ac:absPath xmlns:x15ac="http://schemas.microsoft.com/office/spreadsheetml/2010/11/ac" url="/Users/markc/Programs/orderconvert/"/>
    </mc:Choice>
  </mc:AlternateContent>
  <bookViews>
    <workbookView xWindow="0" yWindow="460" windowWidth="28800" windowHeight="16340" tabRatio="685" activeTab="4"/>
  </bookViews>
  <sheets>
    <sheet name="IMPROVMENT PROJECTS" sheetId="13" r:id="rId1"/>
    <sheet name="Sheet 1" sheetId="1" r:id="rId2"/>
    <sheet name="Offline Prep" sheetId="7" r:id="rId3"/>
    <sheet name="Offline Prep1" sheetId="15" r:id="rId4"/>
    <sheet name="Station1" sheetId="3" r:id="rId5"/>
    <sheet name="Station1_1" sheetId="11" r:id="rId6"/>
    <sheet name="Station 1_2" sheetId="12" r:id="rId7"/>
    <sheet name="Station 2" sheetId="5" r:id="rId8"/>
    <sheet name="Station 3" sheetId="6" r:id="rId9"/>
    <sheet name="Station4" sheetId="2" r:id="rId10"/>
    <sheet name="Station 5" sheetId="4" r:id="rId11"/>
    <sheet name="Station 1 Training" sheetId="9" r:id="rId12"/>
    <sheet name="Employee List" sheetId="10" r:id="rId13"/>
    <sheet name="Station 2 Training" sheetId="14" r:id="rId14"/>
  </sheets>
  <definedNames>
    <definedName name="_xlnm.Print_Area" localSheetId="11">'Station 1 Training'!$A$1:$AA$49</definedName>
    <definedName name="_xlnm.Print_Area" localSheetId="4">Station1!$A$1:$O$64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9" i="5" l="1"/>
  <c r="V39" i="5"/>
  <c r="U39" i="5"/>
  <c r="T39" i="5"/>
  <c r="S39" i="5"/>
  <c r="R39" i="5"/>
  <c r="M2" i="7"/>
  <c r="N2" i="7"/>
  <c r="O2" i="7"/>
  <c r="P2" i="7"/>
  <c r="Q2" i="7"/>
  <c r="R2" i="7"/>
  <c r="M3" i="7"/>
  <c r="N3" i="7"/>
  <c r="O3" i="7"/>
  <c r="P3" i="7"/>
  <c r="Q3" i="7"/>
  <c r="R3" i="7"/>
  <c r="M5" i="7"/>
  <c r="N5" i="7"/>
  <c r="O5" i="7"/>
  <c r="P5" i="7"/>
  <c r="Q5" i="7"/>
  <c r="R5" i="7"/>
  <c r="M6" i="7"/>
  <c r="N6" i="7"/>
  <c r="O6" i="7"/>
  <c r="P6" i="7"/>
  <c r="Q6" i="7"/>
  <c r="R6" i="7"/>
  <c r="M7" i="7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M11" i="7"/>
  <c r="N11" i="7"/>
  <c r="O11" i="7"/>
  <c r="P11" i="7"/>
  <c r="Q11" i="7"/>
  <c r="R11" i="7"/>
  <c r="M12" i="7"/>
  <c r="N12" i="7"/>
  <c r="O12" i="7"/>
  <c r="P12" i="7"/>
  <c r="Q12" i="7"/>
  <c r="R12" i="7"/>
  <c r="M13" i="7"/>
  <c r="N13" i="7"/>
  <c r="O13" i="7"/>
  <c r="P13" i="7"/>
  <c r="Q13" i="7"/>
  <c r="R13" i="7"/>
  <c r="M14" i="7"/>
  <c r="N14" i="7"/>
  <c r="O14" i="7"/>
  <c r="P14" i="7"/>
  <c r="Q14" i="7"/>
  <c r="R14" i="7"/>
  <c r="M15" i="7"/>
  <c r="N15" i="7"/>
  <c r="O15" i="7"/>
  <c r="P15" i="7"/>
  <c r="Q15" i="7"/>
  <c r="R15" i="7"/>
  <c r="M16" i="7"/>
  <c r="N16" i="7"/>
  <c r="O16" i="7"/>
  <c r="P16" i="7"/>
  <c r="Q16" i="7"/>
  <c r="R16" i="7"/>
  <c r="M17" i="7"/>
  <c r="N17" i="7"/>
  <c r="O17" i="7"/>
  <c r="P17" i="7"/>
  <c r="Q17" i="7"/>
  <c r="R17" i="7"/>
  <c r="M18" i="7"/>
  <c r="N18" i="7"/>
  <c r="O18" i="7"/>
  <c r="P18" i="7"/>
  <c r="Q18" i="7"/>
  <c r="R18" i="7"/>
  <c r="M19" i="7"/>
  <c r="N19" i="7"/>
  <c r="O19" i="7"/>
  <c r="P19" i="7"/>
  <c r="Q19" i="7"/>
  <c r="R19" i="7"/>
  <c r="M20" i="7"/>
  <c r="N20" i="7"/>
  <c r="O20" i="7"/>
  <c r="P20" i="7"/>
  <c r="Q20" i="7"/>
  <c r="R20" i="7"/>
  <c r="M21" i="7"/>
  <c r="N21" i="7"/>
  <c r="O21" i="7"/>
  <c r="P21" i="7"/>
  <c r="Q21" i="7"/>
  <c r="R21" i="7"/>
  <c r="M22" i="7"/>
  <c r="N22" i="7"/>
  <c r="O22" i="7"/>
  <c r="P22" i="7"/>
  <c r="Q22" i="7"/>
  <c r="R22" i="7"/>
  <c r="M23" i="7"/>
  <c r="N23" i="7"/>
  <c r="O23" i="7"/>
  <c r="P23" i="7"/>
  <c r="Q23" i="7"/>
  <c r="R23" i="7"/>
  <c r="M24" i="7"/>
  <c r="N24" i="7"/>
  <c r="O24" i="7"/>
  <c r="P24" i="7"/>
  <c r="Q24" i="7"/>
  <c r="R24" i="7"/>
  <c r="M25" i="7"/>
  <c r="N25" i="7"/>
  <c r="O25" i="7"/>
  <c r="P25" i="7"/>
  <c r="Q25" i="7"/>
  <c r="R25" i="7"/>
  <c r="M26" i="7"/>
  <c r="N26" i="7"/>
  <c r="O26" i="7"/>
  <c r="P26" i="7"/>
  <c r="Q26" i="7"/>
  <c r="R26" i="7"/>
  <c r="M27" i="7"/>
  <c r="N27" i="7"/>
  <c r="O27" i="7"/>
  <c r="P27" i="7"/>
  <c r="Q27" i="7"/>
  <c r="R27" i="7"/>
  <c r="M28" i="7"/>
  <c r="N28" i="7"/>
  <c r="O28" i="7"/>
  <c r="P28" i="7"/>
  <c r="Q28" i="7"/>
  <c r="R28" i="7"/>
  <c r="M29" i="7"/>
  <c r="N29" i="7"/>
  <c r="O29" i="7"/>
  <c r="P29" i="7"/>
  <c r="Q29" i="7"/>
  <c r="R29" i="7"/>
  <c r="M30" i="7"/>
  <c r="N30" i="7"/>
  <c r="O30" i="7"/>
  <c r="P30" i="7"/>
  <c r="Q30" i="7"/>
  <c r="R30" i="7"/>
  <c r="M31" i="7"/>
  <c r="N31" i="7"/>
  <c r="O31" i="7"/>
  <c r="P31" i="7"/>
  <c r="Q31" i="7"/>
  <c r="R31" i="7"/>
  <c r="M32" i="7"/>
  <c r="N32" i="7"/>
  <c r="O32" i="7"/>
  <c r="P32" i="7"/>
  <c r="Q32" i="7"/>
  <c r="R32" i="7"/>
  <c r="M33" i="7"/>
  <c r="N33" i="7"/>
  <c r="O33" i="7"/>
  <c r="P33" i="7"/>
  <c r="Q33" i="7"/>
  <c r="R33" i="7"/>
  <c r="M34" i="7"/>
  <c r="N34" i="7"/>
  <c r="O34" i="7"/>
  <c r="P34" i="7"/>
  <c r="Q34" i="7"/>
  <c r="R34" i="7"/>
  <c r="M35" i="7"/>
  <c r="N35" i="7"/>
  <c r="O35" i="7"/>
  <c r="P35" i="7"/>
  <c r="Q35" i="7"/>
  <c r="R35" i="7"/>
  <c r="M36" i="7"/>
  <c r="N36" i="7"/>
  <c r="O36" i="7"/>
  <c r="P36" i="7"/>
  <c r="Q36" i="7"/>
  <c r="R36" i="7"/>
  <c r="M37" i="7"/>
  <c r="N37" i="7"/>
  <c r="O37" i="7"/>
  <c r="P37" i="7"/>
  <c r="Q37" i="7"/>
  <c r="R37" i="7"/>
  <c r="M38" i="7"/>
  <c r="N38" i="7"/>
  <c r="O38" i="7"/>
  <c r="P38" i="7"/>
  <c r="Q38" i="7"/>
  <c r="R38" i="7"/>
  <c r="M39" i="7"/>
  <c r="N39" i="7"/>
  <c r="O39" i="7"/>
  <c r="P39" i="7"/>
  <c r="Q39" i="7"/>
  <c r="R39" i="7"/>
  <c r="M40" i="7"/>
  <c r="N40" i="7"/>
  <c r="O40" i="7"/>
  <c r="P40" i="7"/>
  <c r="Q40" i="7"/>
  <c r="R40" i="7"/>
  <c r="M41" i="7"/>
  <c r="N41" i="7"/>
  <c r="O41" i="7"/>
  <c r="P41" i="7"/>
  <c r="Q41" i="7"/>
  <c r="R41" i="7"/>
  <c r="M42" i="7"/>
  <c r="N42" i="7"/>
  <c r="O42" i="7"/>
  <c r="P42" i="7"/>
  <c r="Q42" i="7"/>
  <c r="R42" i="7"/>
  <c r="M43" i="7"/>
  <c r="N43" i="7"/>
  <c r="O43" i="7"/>
  <c r="P43" i="7"/>
  <c r="Q43" i="7"/>
  <c r="R43" i="7"/>
  <c r="M44" i="7"/>
  <c r="N44" i="7"/>
  <c r="O44" i="7"/>
  <c r="P44" i="7"/>
  <c r="Q44" i="7"/>
  <c r="R44" i="7"/>
  <c r="M45" i="7"/>
  <c r="N45" i="7"/>
  <c r="O45" i="7"/>
  <c r="P45" i="7"/>
  <c r="Q45" i="7"/>
  <c r="R45" i="7"/>
  <c r="M46" i="7"/>
  <c r="N46" i="7"/>
  <c r="O46" i="7"/>
  <c r="P46" i="7"/>
  <c r="Q46" i="7"/>
  <c r="R46" i="7"/>
  <c r="M47" i="7"/>
  <c r="N47" i="7"/>
  <c r="O47" i="7"/>
  <c r="P47" i="7"/>
  <c r="Q47" i="7"/>
  <c r="R47" i="7"/>
  <c r="M48" i="7"/>
  <c r="N48" i="7"/>
  <c r="O48" i="7"/>
  <c r="P48" i="7"/>
  <c r="Q48" i="7"/>
  <c r="R48" i="7"/>
  <c r="M49" i="7"/>
  <c r="N49" i="7"/>
  <c r="O49" i="7"/>
  <c r="P49" i="7"/>
  <c r="Q49" i="7"/>
  <c r="R49" i="7"/>
  <c r="M50" i="7"/>
  <c r="N50" i="7"/>
  <c r="O50" i="7"/>
  <c r="P50" i="7"/>
  <c r="Q50" i="7"/>
  <c r="R50" i="7"/>
  <c r="M51" i="7"/>
  <c r="N51" i="7"/>
  <c r="O51" i="7"/>
  <c r="P51" i="7"/>
  <c r="Q51" i="7"/>
  <c r="R51" i="7"/>
  <c r="M52" i="7"/>
  <c r="N52" i="7"/>
  <c r="O52" i="7"/>
  <c r="P52" i="7"/>
  <c r="Q52" i="7"/>
  <c r="R52" i="7"/>
  <c r="M53" i="7"/>
  <c r="N53" i="7"/>
  <c r="O53" i="7"/>
  <c r="P53" i="7"/>
  <c r="Q53" i="7"/>
  <c r="R53" i="7"/>
  <c r="M54" i="7"/>
  <c r="N54" i="7"/>
  <c r="O54" i="7"/>
  <c r="P54" i="7"/>
  <c r="Q54" i="7"/>
  <c r="R54" i="7"/>
  <c r="M55" i="7"/>
  <c r="N55" i="7"/>
  <c r="O55" i="7"/>
  <c r="P55" i="7"/>
  <c r="Q55" i="7"/>
  <c r="R55" i="7"/>
  <c r="M56" i="7"/>
  <c r="N56" i="7"/>
  <c r="O56" i="7"/>
  <c r="P56" i="7"/>
  <c r="Q56" i="7"/>
  <c r="R56" i="7"/>
  <c r="R4" i="7"/>
  <c r="Q4" i="7"/>
  <c r="P4" i="7"/>
  <c r="O4" i="7"/>
  <c r="N4" i="7"/>
  <c r="M4" i="7"/>
  <c r="R1" i="7"/>
  <c r="Q1" i="7"/>
  <c r="P1" i="7"/>
  <c r="O1" i="7"/>
  <c r="N1" i="7"/>
  <c r="M1" i="7"/>
  <c r="N58" i="7"/>
  <c r="N59" i="7"/>
  <c r="G62" i="4"/>
  <c r="P58" i="7"/>
  <c r="P59" i="7"/>
  <c r="I62" i="4"/>
  <c r="R58" i="7"/>
  <c r="R59" i="7"/>
  <c r="K62" i="4"/>
  <c r="M58" i="7"/>
  <c r="M59" i="7"/>
  <c r="F62" i="4"/>
  <c r="O58" i="7"/>
  <c r="O59" i="7"/>
  <c r="H62" i="4"/>
  <c r="Q58" i="7"/>
  <c r="Q59" i="7"/>
  <c r="J62" i="4"/>
  <c r="R4" i="5"/>
  <c r="S4" i="5"/>
  <c r="T4" i="5"/>
  <c r="U4" i="5"/>
  <c r="V4" i="5"/>
  <c r="W4" i="5"/>
  <c r="F5" i="5"/>
  <c r="R5" i="5"/>
  <c r="G5" i="5"/>
  <c r="S5" i="5"/>
  <c r="H5" i="5"/>
  <c r="T5" i="5"/>
  <c r="I5" i="5"/>
  <c r="U5" i="5"/>
  <c r="J5" i="5"/>
  <c r="V5" i="5"/>
  <c r="K5" i="5"/>
  <c r="W5" i="5"/>
  <c r="R6" i="5"/>
  <c r="S6" i="5"/>
  <c r="T6" i="5"/>
  <c r="U6" i="5"/>
  <c r="V6" i="5"/>
  <c r="W6" i="5"/>
  <c r="R7" i="5"/>
  <c r="S7" i="5"/>
  <c r="T7" i="5"/>
  <c r="U7" i="5"/>
  <c r="V7" i="5"/>
  <c r="W7" i="5"/>
  <c r="R8" i="5"/>
  <c r="S8" i="5"/>
  <c r="T8" i="5"/>
  <c r="U8" i="5"/>
  <c r="V8" i="5"/>
  <c r="W8" i="5"/>
  <c r="R9" i="5"/>
  <c r="S9" i="5"/>
  <c r="T9" i="5"/>
  <c r="U9" i="5"/>
  <c r="V9" i="5"/>
  <c r="W9" i="5"/>
  <c r="R10" i="5"/>
  <c r="S10" i="5"/>
  <c r="T10" i="5"/>
  <c r="U10" i="5"/>
  <c r="V10" i="5"/>
  <c r="W10" i="5"/>
  <c r="R11" i="5"/>
  <c r="S11" i="5"/>
  <c r="T11" i="5"/>
  <c r="U11" i="5"/>
  <c r="V11" i="5"/>
  <c r="W11" i="5"/>
  <c r="R12" i="5"/>
  <c r="S12" i="5"/>
  <c r="T12" i="5"/>
  <c r="U12" i="5"/>
  <c r="V12" i="5"/>
  <c r="W12" i="5"/>
  <c r="R13" i="5"/>
  <c r="S13" i="5"/>
  <c r="T13" i="5"/>
  <c r="U13" i="5"/>
  <c r="V13" i="5"/>
  <c r="W13" i="5"/>
  <c r="R14" i="5"/>
  <c r="S14" i="5"/>
  <c r="T14" i="5"/>
  <c r="U14" i="5"/>
  <c r="V14" i="5"/>
  <c r="W14" i="5"/>
  <c r="R15" i="5"/>
  <c r="S15" i="5"/>
  <c r="T15" i="5"/>
  <c r="U15" i="5"/>
  <c r="V15" i="5"/>
  <c r="W15" i="5"/>
  <c r="R16" i="5"/>
  <c r="S16" i="5"/>
  <c r="T16" i="5"/>
  <c r="U16" i="5"/>
  <c r="V16" i="5"/>
  <c r="W16" i="5"/>
  <c r="R17" i="5"/>
  <c r="S17" i="5"/>
  <c r="T17" i="5"/>
  <c r="U17" i="5"/>
  <c r="V17" i="5"/>
  <c r="W17" i="5"/>
  <c r="R18" i="5"/>
  <c r="S18" i="5"/>
  <c r="T18" i="5"/>
  <c r="U18" i="5"/>
  <c r="V18" i="5"/>
  <c r="W18" i="5"/>
  <c r="R19" i="5"/>
  <c r="S19" i="5"/>
  <c r="T19" i="5"/>
  <c r="U19" i="5"/>
  <c r="V19" i="5"/>
  <c r="W19" i="5"/>
  <c r="R20" i="5"/>
  <c r="S20" i="5"/>
  <c r="T20" i="5"/>
  <c r="U20" i="5"/>
  <c r="V20" i="5"/>
  <c r="W20" i="5"/>
  <c r="R21" i="5"/>
  <c r="S21" i="5"/>
  <c r="T21" i="5"/>
  <c r="U21" i="5"/>
  <c r="V21" i="5"/>
  <c r="W21" i="5"/>
  <c r="R22" i="5"/>
  <c r="S22" i="5"/>
  <c r="T22" i="5"/>
  <c r="U22" i="5"/>
  <c r="V22" i="5"/>
  <c r="W22" i="5"/>
  <c r="R23" i="5"/>
  <c r="S23" i="5"/>
  <c r="T23" i="5"/>
  <c r="U23" i="5"/>
  <c r="V23" i="5"/>
  <c r="W23" i="5"/>
  <c r="R24" i="5"/>
  <c r="S24" i="5"/>
  <c r="T24" i="5"/>
  <c r="U24" i="5"/>
  <c r="V24" i="5"/>
  <c r="W24" i="5"/>
  <c r="R25" i="5"/>
  <c r="S25" i="5"/>
  <c r="T25" i="5"/>
  <c r="U25" i="5"/>
  <c r="V25" i="5"/>
  <c r="W25" i="5"/>
  <c r="R26" i="5"/>
  <c r="S26" i="5"/>
  <c r="T26" i="5"/>
  <c r="U26" i="5"/>
  <c r="V26" i="5"/>
  <c r="W26" i="5"/>
  <c r="R27" i="5"/>
  <c r="S27" i="5"/>
  <c r="T27" i="5"/>
  <c r="U27" i="5"/>
  <c r="V27" i="5"/>
  <c r="W27" i="5"/>
  <c r="R28" i="5"/>
  <c r="S28" i="5"/>
  <c r="T28" i="5"/>
  <c r="U28" i="5"/>
  <c r="V28" i="5"/>
  <c r="W28" i="5"/>
  <c r="R29" i="5"/>
  <c r="S29" i="5"/>
  <c r="T29" i="5"/>
  <c r="U29" i="5"/>
  <c r="V29" i="5"/>
  <c r="W29" i="5"/>
  <c r="R30" i="5"/>
  <c r="S30" i="5"/>
  <c r="T30" i="5"/>
  <c r="U30" i="5"/>
  <c r="V30" i="5"/>
  <c r="W30" i="5"/>
  <c r="R31" i="5"/>
  <c r="S31" i="5"/>
  <c r="T31" i="5"/>
  <c r="U31" i="5"/>
  <c r="V31" i="5"/>
  <c r="W31" i="5"/>
  <c r="R32" i="5"/>
  <c r="S32" i="5"/>
  <c r="T32" i="5"/>
  <c r="U32" i="5"/>
  <c r="V32" i="5"/>
  <c r="W32" i="5"/>
  <c r="R33" i="5"/>
  <c r="S33" i="5"/>
  <c r="T33" i="5"/>
  <c r="U33" i="5"/>
  <c r="V33" i="5"/>
  <c r="W33" i="5"/>
  <c r="R34" i="5"/>
  <c r="S34" i="5"/>
  <c r="T34" i="5"/>
  <c r="U34" i="5"/>
  <c r="V34" i="5"/>
  <c r="W34" i="5"/>
  <c r="R35" i="5"/>
  <c r="S35" i="5"/>
  <c r="T35" i="5"/>
  <c r="U35" i="5"/>
  <c r="V35" i="5"/>
  <c r="W35" i="5"/>
  <c r="R36" i="5"/>
  <c r="S36" i="5"/>
  <c r="T36" i="5"/>
  <c r="U36" i="5"/>
  <c r="V36" i="5"/>
  <c r="W36" i="5"/>
  <c r="R37" i="5"/>
  <c r="S37" i="5"/>
  <c r="T37" i="5"/>
  <c r="U37" i="5"/>
  <c r="V37" i="5"/>
  <c r="W37" i="5"/>
  <c r="R38" i="5"/>
  <c r="S38" i="5"/>
  <c r="T38" i="5"/>
  <c r="U38" i="5"/>
  <c r="V38" i="5"/>
  <c r="W38" i="5"/>
  <c r="R40" i="5"/>
  <c r="S40" i="5"/>
  <c r="T40" i="5"/>
  <c r="U40" i="5"/>
  <c r="V40" i="5"/>
  <c r="W40" i="5"/>
  <c r="R41" i="5"/>
  <c r="S41" i="5"/>
  <c r="T41" i="5"/>
  <c r="U41" i="5"/>
  <c r="V41" i="5"/>
  <c r="W41" i="5"/>
  <c r="R42" i="5"/>
  <c r="S42" i="5"/>
  <c r="T42" i="5"/>
  <c r="U42" i="5"/>
  <c r="V42" i="5"/>
  <c r="W42" i="5"/>
  <c r="R43" i="5"/>
  <c r="S43" i="5"/>
  <c r="T43" i="5"/>
  <c r="U43" i="5"/>
  <c r="V43" i="5"/>
  <c r="W43" i="5"/>
  <c r="R44" i="5"/>
  <c r="S44" i="5"/>
  <c r="T44" i="5"/>
  <c r="U44" i="5"/>
  <c r="V44" i="5"/>
  <c r="W44" i="5"/>
  <c r="R45" i="5"/>
  <c r="S45" i="5"/>
  <c r="T45" i="5"/>
  <c r="U45" i="5"/>
  <c r="V45" i="5"/>
  <c r="W45" i="5"/>
  <c r="R46" i="5"/>
  <c r="S46" i="5"/>
  <c r="T46" i="5"/>
  <c r="U46" i="5"/>
  <c r="V46" i="5"/>
  <c r="W46" i="5"/>
  <c r="R47" i="5"/>
  <c r="S47" i="5"/>
  <c r="T47" i="5"/>
  <c r="U47" i="5"/>
  <c r="V47" i="5"/>
  <c r="W47" i="5"/>
  <c r="R48" i="5"/>
  <c r="S48" i="5"/>
  <c r="T48" i="5"/>
  <c r="U48" i="5"/>
  <c r="V48" i="5"/>
  <c r="W48" i="5"/>
  <c r="R49" i="5"/>
  <c r="S49" i="5"/>
  <c r="T49" i="5"/>
  <c r="U49" i="5"/>
  <c r="V49" i="5"/>
  <c r="W49" i="5"/>
  <c r="R50" i="5"/>
  <c r="S50" i="5"/>
  <c r="T50" i="5"/>
  <c r="U50" i="5"/>
  <c r="V50" i="5"/>
  <c r="W50" i="5"/>
  <c r="R51" i="5"/>
  <c r="S51" i="5"/>
  <c r="T51" i="5"/>
  <c r="U51" i="5"/>
  <c r="V51" i="5"/>
  <c r="W51" i="5"/>
  <c r="R52" i="5"/>
  <c r="S52" i="5"/>
  <c r="T52" i="5"/>
  <c r="U52" i="5"/>
  <c r="V52" i="5"/>
  <c r="W52" i="5"/>
  <c r="R53" i="5"/>
  <c r="S53" i="5"/>
  <c r="T53" i="5"/>
  <c r="U53" i="5"/>
  <c r="V53" i="5"/>
  <c r="W53" i="5"/>
  <c r="R54" i="5"/>
  <c r="S54" i="5"/>
  <c r="T54" i="5"/>
  <c r="U54" i="5"/>
  <c r="V54" i="5"/>
  <c r="W54" i="5"/>
  <c r="R55" i="5"/>
  <c r="S55" i="5"/>
  <c r="T55" i="5"/>
  <c r="U55" i="5"/>
  <c r="V55" i="5"/>
  <c r="W55" i="5"/>
  <c r="R56" i="5"/>
  <c r="S56" i="5"/>
  <c r="T56" i="5"/>
  <c r="U56" i="5"/>
  <c r="V56" i="5"/>
  <c r="W56" i="5"/>
  <c r="R57" i="5"/>
  <c r="S57" i="5"/>
  <c r="T57" i="5"/>
  <c r="U57" i="5"/>
  <c r="V57" i="5"/>
  <c r="W57" i="5"/>
  <c r="R58" i="5"/>
  <c r="S58" i="5"/>
  <c r="T58" i="5"/>
  <c r="U58" i="5"/>
  <c r="V58" i="5"/>
  <c r="W58" i="5"/>
  <c r="R59" i="5"/>
  <c r="S59" i="5"/>
  <c r="T59" i="5"/>
  <c r="U59" i="5"/>
  <c r="V59" i="5"/>
  <c r="W59" i="5"/>
  <c r="R60" i="5"/>
  <c r="S60" i="5"/>
  <c r="T60" i="5"/>
  <c r="U60" i="5"/>
  <c r="V60" i="5"/>
  <c r="W60" i="5"/>
  <c r="R61" i="5"/>
  <c r="S61" i="5"/>
  <c r="T61" i="5"/>
  <c r="U61" i="5"/>
  <c r="V61" i="5"/>
  <c r="W61" i="5"/>
  <c r="R62" i="5"/>
  <c r="S62" i="5"/>
  <c r="T62" i="5"/>
  <c r="U62" i="5"/>
  <c r="V62" i="5"/>
  <c r="W62" i="5"/>
  <c r="R63" i="5"/>
  <c r="S63" i="5"/>
  <c r="T63" i="5"/>
  <c r="U63" i="5"/>
  <c r="V63" i="5"/>
  <c r="W63" i="5"/>
  <c r="R64" i="5"/>
  <c r="S64" i="5"/>
  <c r="T64" i="5"/>
  <c r="U64" i="5"/>
  <c r="V64" i="5"/>
  <c r="W64" i="5"/>
  <c r="R65" i="5"/>
  <c r="S65" i="5"/>
  <c r="T65" i="5"/>
  <c r="U65" i="5"/>
  <c r="V65" i="5"/>
  <c r="W65" i="5"/>
  <c r="R66" i="5"/>
  <c r="S66" i="5"/>
  <c r="T66" i="5"/>
  <c r="U66" i="5"/>
  <c r="V66" i="5"/>
  <c r="W66" i="5"/>
  <c r="R67" i="5"/>
  <c r="S67" i="5"/>
  <c r="T67" i="5"/>
  <c r="U67" i="5"/>
  <c r="V67" i="5"/>
  <c r="W67" i="5"/>
  <c r="R68" i="5"/>
  <c r="S68" i="5"/>
  <c r="T68" i="5"/>
  <c r="U68" i="5"/>
  <c r="V68" i="5"/>
  <c r="W68" i="5"/>
  <c r="R69" i="5"/>
  <c r="S69" i="5"/>
  <c r="T69" i="5"/>
  <c r="U69" i="5"/>
  <c r="U3" i="5"/>
  <c r="U70" i="5"/>
  <c r="U71" i="5"/>
  <c r="U72" i="5"/>
  <c r="U75" i="5"/>
  <c r="U76" i="5"/>
  <c r="I64" i="4"/>
  <c r="V69" i="5"/>
  <c r="W69" i="5"/>
  <c r="R70" i="5"/>
  <c r="S70" i="5"/>
  <c r="T70" i="5"/>
  <c r="V70" i="5"/>
  <c r="W70" i="5"/>
  <c r="R71" i="5"/>
  <c r="S71" i="5"/>
  <c r="T71" i="5"/>
  <c r="V71" i="5"/>
  <c r="W71" i="5"/>
  <c r="R72" i="5"/>
  <c r="S72" i="5"/>
  <c r="T72" i="5"/>
  <c r="V72" i="5"/>
  <c r="W72" i="5"/>
  <c r="J13" i="5"/>
  <c r="I13" i="5"/>
  <c r="G13" i="5"/>
  <c r="K13" i="5"/>
  <c r="H13" i="5"/>
  <c r="F13" i="5"/>
  <c r="V3" i="5"/>
  <c r="V75" i="5"/>
  <c r="V76" i="5"/>
  <c r="J64" i="4"/>
  <c r="S3" i="5"/>
  <c r="S75" i="5"/>
  <c r="S76" i="5"/>
  <c r="G64" i="4"/>
  <c r="W3" i="5"/>
  <c r="W75" i="5"/>
  <c r="W76" i="5"/>
  <c r="K64" i="4"/>
  <c r="T3" i="5"/>
  <c r="T75" i="5"/>
  <c r="T76" i="5"/>
  <c r="H64" i="4"/>
  <c r="R3" i="5"/>
  <c r="R75" i="5"/>
  <c r="R76" i="5"/>
  <c r="F64" i="4"/>
  <c r="R5" i="3"/>
  <c r="G5" i="3"/>
  <c r="S5" i="3"/>
  <c r="W5" i="3"/>
  <c r="F6" i="3"/>
  <c r="G6" i="3"/>
  <c r="H6" i="3"/>
  <c r="T6" i="3"/>
  <c r="I6" i="3"/>
  <c r="U6" i="3"/>
  <c r="J6" i="3"/>
  <c r="W6" i="3"/>
  <c r="R7" i="3"/>
  <c r="G7" i="3"/>
  <c r="H7" i="3"/>
  <c r="W7" i="3"/>
  <c r="R8" i="3"/>
  <c r="G8" i="3"/>
  <c r="H8" i="3"/>
  <c r="T8" i="3"/>
  <c r="W8" i="3"/>
  <c r="F9" i="3"/>
  <c r="R9" i="3"/>
  <c r="S9" i="3"/>
  <c r="T9" i="3"/>
  <c r="U9" i="3"/>
  <c r="V9" i="3"/>
  <c r="W9" i="3"/>
  <c r="R10" i="3"/>
  <c r="S10" i="3"/>
  <c r="T10" i="3"/>
  <c r="U10" i="3"/>
  <c r="V10" i="3"/>
  <c r="W10" i="3"/>
  <c r="R11" i="3"/>
  <c r="S11" i="3"/>
  <c r="T11" i="3"/>
  <c r="U11" i="3"/>
  <c r="V11" i="3"/>
  <c r="W11" i="3"/>
  <c r="R12" i="3"/>
  <c r="S12" i="3"/>
  <c r="T12" i="3"/>
  <c r="U12" i="3"/>
  <c r="V12" i="3"/>
  <c r="W12" i="3"/>
  <c r="R13" i="3"/>
  <c r="S13" i="3"/>
  <c r="T13" i="3"/>
  <c r="U13" i="3"/>
  <c r="V13" i="3"/>
  <c r="W13" i="3"/>
  <c r="R14" i="3"/>
  <c r="S14" i="3"/>
  <c r="T14" i="3"/>
  <c r="U14" i="3"/>
  <c r="V14" i="3"/>
  <c r="W14" i="3"/>
  <c r="R15" i="3"/>
  <c r="S15" i="3"/>
  <c r="T15" i="3"/>
  <c r="U15" i="3"/>
  <c r="V15" i="3"/>
  <c r="W15" i="3"/>
  <c r="R16" i="3"/>
  <c r="S16" i="3"/>
  <c r="T16" i="3"/>
  <c r="U16" i="3"/>
  <c r="V16" i="3"/>
  <c r="W16" i="3"/>
  <c r="R17" i="3"/>
  <c r="S17" i="3"/>
  <c r="T17" i="3"/>
  <c r="U17" i="3"/>
  <c r="V17" i="3"/>
  <c r="W17" i="3"/>
  <c r="R18" i="3"/>
  <c r="S18" i="3"/>
  <c r="T18" i="3"/>
  <c r="U18" i="3"/>
  <c r="V18" i="3"/>
  <c r="W18" i="3"/>
  <c r="R19" i="3"/>
  <c r="S19" i="3"/>
  <c r="T19" i="3"/>
  <c r="U19" i="3"/>
  <c r="V19" i="3"/>
  <c r="W19" i="3"/>
  <c r="R20" i="3"/>
  <c r="S20" i="3"/>
  <c r="T20" i="3"/>
  <c r="U20" i="3"/>
  <c r="V20" i="3"/>
  <c r="W20" i="3"/>
  <c r="R21" i="3"/>
  <c r="S21" i="3"/>
  <c r="T21" i="3"/>
  <c r="U21" i="3"/>
  <c r="V21" i="3"/>
  <c r="W21" i="3"/>
  <c r="R22" i="3"/>
  <c r="S22" i="3"/>
  <c r="T22" i="3"/>
  <c r="U22" i="3"/>
  <c r="V22" i="3"/>
  <c r="W22" i="3"/>
  <c r="R23" i="3"/>
  <c r="S23" i="3"/>
  <c r="T23" i="3"/>
  <c r="U23" i="3"/>
  <c r="V23" i="3"/>
  <c r="W23" i="3"/>
  <c r="R24" i="3"/>
  <c r="S24" i="3"/>
  <c r="T24" i="3"/>
  <c r="U24" i="3"/>
  <c r="V24" i="3"/>
  <c r="W24" i="3"/>
  <c r="R25" i="3"/>
  <c r="S25" i="3"/>
  <c r="T25" i="3"/>
  <c r="U25" i="3"/>
  <c r="V25" i="3"/>
  <c r="W25" i="3"/>
  <c r="R26" i="3"/>
  <c r="S26" i="3"/>
  <c r="T26" i="3"/>
  <c r="U26" i="3"/>
  <c r="V26" i="3"/>
  <c r="W26" i="3"/>
  <c r="R27" i="3"/>
  <c r="S27" i="3"/>
  <c r="T27" i="3"/>
  <c r="U27" i="3"/>
  <c r="V27" i="3"/>
  <c r="W27" i="3"/>
  <c r="R28" i="3"/>
  <c r="S28" i="3"/>
  <c r="T28" i="3"/>
  <c r="U28" i="3"/>
  <c r="V28" i="3"/>
  <c r="W28" i="3"/>
  <c r="R29" i="3"/>
  <c r="S29" i="3"/>
  <c r="T29" i="3"/>
  <c r="U29" i="3"/>
  <c r="V29" i="3"/>
  <c r="W29" i="3"/>
  <c r="R30" i="3"/>
  <c r="S30" i="3"/>
  <c r="T30" i="3"/>
  <c r="U30" i="3"/>
  <c r="V30" i="3"/>
  <c r="W30" i="3"/>
  <c r="R31" i="3"/>
  <c r="S31" i="3"/>
  <c r="T31" i="3"/>
  <c r="U31" i="3"/>
  <c r="V31" i="3"/>
  <c r="W31" i="3"/>
  <c r="R32" i="3"/>
  <c r="S32" i="3"/>
  <c r="T32" i="3"/>
  <c r="U32" i="3"/>
  <c r="V32" i="3"/>
  <c r="W32" i="3"/>
  <c r="R33" i="3"/>
  <c r="S33" i="3"/>
  <c r="T33" i="3"/>
  <c r="U33" i="3"/>
  <c r="V33" i="3"/>
  <c r="W33" i="3"/>
  <c r="R34" i="3"/>
  <c r="S34" i="3"/>
  <c r="T34" i="3"/>
  <c r="U34" i="3"/>
  <c r="V34" i="3"/>
  <c r="W34" i="3"/>
  <c r="R35" i="3"/>
  <c r="S35" i="3"/>
  <c r="T35" i="3"/>
  <c r="U35" i="3"/>
  <c r="V35" i="3"/>
  <c r="W35" i="3"/>
  <c r="R36" i="3"/>
  <c r="S36" i="3"/>
  <c r="T36" i="3"/>
  <c r="U36" i="3"/>
  <c r="V36" i="3"/>
  <c r="W36" i="3"/>
  <c r="R37" i="3"/>
  <c r="S37" i="3"/>
  <c r="T37" i="3"/>
  <c r="U37" i="3"/>
  <c r="V37" i="3"/>
  <c r="W37" i="3"/>
  <c r="R38" i="3"/>
  <c r="S38" i="3"/>
  <c r="T38" i="3"/>
  <c r="U38" i="3"/>
  <c r="V38" i="3"/>
  <c r="W38" i="3"/>
  <c r="R39" i="3"/>
  <c r="G39" i="3"/>
  <c r="S39" i="3"/>
  <c r="T39" i="3"/>
  <c r="U39" i="3"/>
  <c r="V39" i="3"/>
  <c r="W39" i="3"/>
  <c r="R40" i="3"/>
  <c r="S40" i="3"/>
  <c r="T40" i="3"/>
  <c r="U40" i="3"/>
  <c r="V40" i="3"/>
  <c r="W40" i="3"/>
  <c r="R41" i="3"/>
  <c r="S41" i="3"/>
  <c r="T41" i="3"/>
  <c r="U41" i="3"/>
  <c r="V41" i="3"/>
  <c r="W41" i="3"/>
  <c r="R42" i="3"/>
  <c r="S42" i="3"/>
  <c r="T42" i="3"/>
  <c r="U42" i="3"/>
  <c r="V42" i="3"/>
  <c r="W42" i="3"/>
  <c r="R43" i="3"/>
  <c r="S43" i="3"/>
  <c r="T43" i="3"/>
  <c r="U43" i="3"/>
  <c r="V43" i="3"/>
  <c r="W43" i="3"/>
  <c r="R44" i="3"/>
  <c r="S44" i="3"/>
  <c r="T44" i="3"/>
  <c r="U44" i="3"/>
  <c r="V44" i="3"/>
  <c r="W44" i="3"/>
  <c r="R45" i="3"/>
  <c r="S45" i="3"/>
  <c r="T45" i="3"/>
  <c r="U45" i="3"/>
  <c r="V45" i="3"/>
  <c r="W45" i="3"/>
  <c r="R46" i="3"/>
  <c r="S46" i="3"/>
  <c r="T46" i="3"/>
  <c r="U46" i="3"/>
  <c r="V46" i="3"/>
  <c r="W46" i="3"/>
  <c r="R47" i="3"/>
  <c r="S47" i="3"/>
  <c r="T47" i="3"/>
  <c r="U47" i="3"/>
  <c r="V47" i="3"/>
  <c r="W47" i="3"/>
  <c r="R48" i="3"/>
  <c r="S48" i="3"/>
  <c r="T48" i="3"/>
  <c r="U48" i="3"/>
  <c r="V48" i="3"/>
  <c r="W48" i="3"/>
  <c r="R49" i="3"/>
  <c r="S49" i="3"/>
  <c r="T49" i="3"/>
  <c r="U49" i="3"/>
  <c r="V49" i="3"/>
  <c r="W49" i="3"/>
  <c r="R50" i="3"/>
  <c r="S50" i="3"/>
  <c r="T50" i="3"/>
  <c r="U50" i="3"/>
  <c r="V50" i="3"/>
  <c r="W50" i="3"/>
  <c r="R51" i="3"/>
  <c r="S51" i="3"/>
  <c r="T51" i="3"/>
  <c r="U51" i="3"/>
  <c r="V51" i="3"/>
  <c r="W51" i="3"/>
  <c r="R52" i="3"/>
  <c r="S52" i="3"/>
  <c r="T52" i="3"/>
  <c r="U52" i="3"/>
  <c r="V52" i="3"/>
  <c r="W52" i="3"/>
  <c r="R53" i="3"/>
  <c r="S53" i="3"/>
  <c r="T53" i="3"/>
  <c r="U53" i="3"/>
  <c r="V53" i="3"/>
  <c r="W53" i="3"/>
  <c r="R54" i="3"/>
  <c r="G54" i="3"/>
  <c r="H54" i="3"/>
  <c r="T54" i="3"/>
  <c r="W54" i="3"/>
  <c r="R55" i="3"/>
  <c r="S55" i="3"/>
  <c r="T55" i="3"/>
  <c r="U55" i="3"/>
  <c r="V55" i="3"/>
  <c r="W55" i="3"/>
  <c r="R56" i="3"/>
  <c r="S56" i="3"/>
  <c r="T56" i="3"/>
  <c r="U56" i="3"/>
  <c r="V56" i="3"/>
  <c r="W56" i="3"/>
  <c r="R57" i="3"/>
  <c r="S57" i="3"/>
  <c r="T57" i="3"/>
  <c r="U57" i="3"/>
  <c r="V57" i="3"/>
  <c r="W57" i="3"/>
  <c r="R58" i="3"/>
  <c r="S58" i="3"/>
  <c r="T58" i="3"/>
  <c r="U58" i="3"/>
  <c r="V58" i="3"/>
  <c r="W58" i="3"/>
  <c r="R59" i="3"/>
  <c r="S59" i="3"/>
  <c r="T59" i="3"/>
  <c r="U59" i="3"/>
  <c r="V59" i="3"/>
  <c r="W59" i="3"/>
  <c r="R60" i="3"/>
  <c r="S60" i="3"/>
  <c r="T60" i="3"/>
  <c r="U60" i="3"/>
  <c r="V60" i="3"/>
  <c r="W60" i="3"/>
  <c r="R43" i="2"/>
  <c r="S43" i="2"/>
  <c r="T43" i="2"/>
  <c r="U43" i="2"/>
  <c r="V43" i="2"/>
  <c r="W43" i="2"/>
  <c r="R40" i="2"/>
  <c r="S40" i="2"/>
  <c r="T40" i="2"/>
  <c r="U40" i="2"/>
  <c r="V40" i="2"/>
  <c r="W40" i="2"/>
  <c r="R13" i="2"/>
  <c r="S13" i="2"/>
  <c r="T13" i="2"/>
  <c r="U13" i="2"/>
  <c r="V13" i="2"/>
  <c r="W13" i="2"/>
  <c r="R14" i="2"/>
  <c r="S14" i="2"/>
  <c r="T14" i="2"/>
  <c r="U14" i="2"/>
  <c r="V14" i="2"/>
  <c r="W14" i="2"/>
  <c r="R15" i="2"/>
  <c r="S15" i="2"/>
  <c r="T15" i="2"/>
  <c r="U15" i="2"/>
  <c r="V15" i="2"/>
  <c r="W15" i="2"/>
  <c r="R21" i="2"/>
  <c r="S21" i="2"/>
  <c r="T21" i="2"/>
  <c r="U21" i="2"/>
  <c r="V21" i="2"/>
  <c r="W21" i="2"/>
  <c r="R22" i="2"/>
  <c r="S22" i="2"/>
  <c r="T22" i="2"/>
  <c r="U22" i="2"/>
  <c r="V22" i="2"/>
  <c r="W22" i="2"/>
  <c r="R23" i="2"/>
  <c r="S23" i="2"/>
  <c r="T23" i="2"/>
  <c r="U23" i="2"/>
  <c r="V23" i="2"/>
  <c r="W23" i="2"/>
  <c r="R24" i="2"/>
  <c r="S24" i="2"/>
  <c r="T24" i="2"/>
  <c r="U24" i="2"/>
  <c r="V24" i="2"/>
  <c r="W24" i="2"/>
  <c r="R25" i="2"/>
  <c r="S25" i="2"/>
  <c r="T25" i="2"/>
  <c r="U25" i="2"/>
  <c r="V25" i="2"/>
  <c r="W25" i="2"/>
  <c r="R26" i="2"/>
  <c r="S26" i="2"/>
  <c r="T26" i="2"/>
  <c r="U26" i="2"/>
  <c r="V26" i="2"/>
  <c r="W26" i="2"/>
  <c r="R27" i="2"/>
  <c r="S27" i="2"/>
  <c r="T27" i="2"/>
  <c r="U27" i="2"/>
  <c r="V27" i="2"/>
  <c r="W27" i="2"/>
  <c r="R28" i="2"/>
  <c r="S28" i="2"/>
  <c r="T28" i="2"/>
  <c r="U28" i="2"/>
  <c r="V28" i="2"/>
  <c r="W28" i="2"/>
  <c r="R29" i="2"/>
  <c r="S29" i="2"/>
  <c r="T29" i="2"/>
  <c r="U29" i="2"/>
  <c r="V29" i="2"/>
  <c r="W29" i="2"/>
  <c r="R30" i="2"/>
  <c r="S30" i="2"/>
  <c r="T30" i="2"/>
  <c r="U30" i="2"/>
  <c r="V30" i="2"/>
  <c r="W30" i="2"/>
  <c r="R32" i="2"/>
  <c r="S32" i="2"/>
  <c r="T32" i="2"/>
  <c r="U32" i="2"/>
  <c r="V32" i="2"/>
  <c r="W32" i="2"/>
  <c r="R73" i="2"/>
  <c r="S73" i="2"/>
  <c r="T73" i="2"/>
  <c r="U73" i="2"/>
  <c r="V73" i="2"/>
  <c r="W73" i="2"/>
  <c r="O2" i="9"/>
  <c r="P2" i="14"/>
  <c r="O2" i="14"/>
  <c r="M2" i="14"/>
  <c r="K2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8" i="14"/>
  <c r="B9" i="14"/>
  <c r="B10" i="14"/>
  <c r="B11" i="14"/>
  <c r="B12" i="14"/>
  <c r="B13" i="14"/>
  <c r="B14" i="14"/>
  <c r="B7" i="14"/>
  <c r="J2" i="14"/>
  <c r="S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U41" i="14"/>
  <c r="V41" i="14"/>
  <c r="U40" i="14"/>
  <c r="V40" i="14"/>
  <c r="U39" i="14"/>
  <c r="V39" i="14"/>
  <c r="U38" i="14"/>
  <c r="V38" i="14"/>
  <c r="U37" i="14"/>
  <c r="V37" i="14"/>
  <c r="U36" i="14"/>
  <c r="V36" i="14"/>
  <c r="U35" i="14"/>
  <c r="V35" i="14"/>
  <c r="U34" i="14"/>
  <c r="V34" i="14"/>
  <c r="U33" i="14"/>
  <c r="V33" i="14"/>
  <c r="U32" i="14"/>
  <c r="V32" i="14"/>
  <c r="U31" i="14"/>
  <c r="V31" i="14"/>
  <c r="U30" i="14"/>
  <c r="V30" i="14"/>
  <c r="U29" i="14"/>
  <c r="V29" i="14"/>
  <c r="U28" i="14"/>
  <c r="V28" i="14"/>
  <c r="U27" i="14"/>
  <c r="V27" i="14"/>
  <c r="U26" i="14"/>
  <c r="V26" i="14"/>
  <c r="U25" i="14"/>
  <c r="V25" i="14"/>
  <c r="U24" i="14"/>
  <c r="V24" i="14"/>
  <c r="U23" i="14"/>
  <c r="V23" i="14"/>
  <c r="U22" i="14"/>
  <c r="V22" i="14"/>
  <c r="U21" i="14"/>
  <c r="V21" i="14"/>
  <c r="U20" i="14"/>
  <c r="V20" i="14"/>
  <c r="U19" i="14"/>
  <c r="V19" i="14"/>
  <c r="U18" i="14"/>
  <c r="V18" i="14"/>
  <c r="U17" i="14"/>
  <c r="V17" i="14"/>
  <c r="U16" i="14"/>
  <c r="V16" i="14"/>
  <c r="U15" i="14"/>
  <c r="V15" i="14"/>
  <c r="U14" i="14"/>
  <c r="V14" i="14"/>
  <c r="U13" i="14"/>
  <c r="V13" i="14"/>
  <c r="U12" i="14"/>
  <c r="V12" i="14"/>
  <c r="U11" i="14"/>
  <c r="V11" i="14"/>
  <c r="U10" i="14"/>
  <c r="V10" i="14"/>
  <c r="U9" i="14"/>
  <c r="V9" i="14"/>
  <c r="U8" i="14"/>
  <c r="V8" i="14"/>
  <c r="U7" i="14"/>
  <c r="V7" i="14"/>
  <c r="C4" i="14"/>
  <c r="I2" i="14"/>
  <c r="H2" i="14"/>
  <c r="G2" i="14"/>
  <c r="F2" i="14"/>
  <c r="E2" i="14"/>
  <c r="W61" i="2"/>
  <c r="V61" i="2"/>
  <c r="U61" i="2"/>
  <c r="T61" i="2"/>
  <c r="S61" i="2"/>
  <c r="R61" i="2"/>
  <c r="W38" i="2"/>
  <c r="V38" i="2"/>
  <c r="U38" i="2"/>
  <c r="T38" i="2"/>
  <c r="S38" i="2"/>
  <c r="R38" i="2"/>
  <c r="R9" i="4"/>
  <c r="S9" i="4"/>
  <c r="T9" i="4"/>
  <c r="U9" i="4"/>
  <c r="V9" i="4"/>
  <c r="Q9" i="4"/>
  <c r="Q40" i="4"/>
  <c r="R40" i="4"/>
  <c r="S40" i="4"/>
  <c r="T40" i="4"/>
  <c r="U40" i="4"/>
  <c r="V40" i="4"/>
  <c r="Q41" i="4"/>
  <c r="R41" i="4"/>
  <c r="S41" i="4"/>
  <c r="T41" i="4"/>
  <c r="U41" i="4"/>
  <c r="V41" i="4"/>
  <c r="Q42" i="4"/>
  <c r="R42" i="4"/>
  <c r="S42" i="4"/>
  <c r="T42" i="4"/>
  <c r="U42" i="4"/>
  <c r="V42" i="4"/>
  <c r="Q43" i="4"/>
  <c r="R43" i="4"/>
  <c r="S43" i="4"/>
  <c r="T43" i="4"/>
  <c r="U43" i="4"/>
  <c r="V43" i="4"/>
  <c r="Q44" i="4"/>
  <c r="R44" i="4"/>
  <c r="S44" i="4"/>
  <c r="T44" i="4"/>
  <c r="U44" i="4"/>
  <c r="V44" i="4"/>
  <c r="Q45" i="4"/>
  <c r="R45" i="4"/>
  <c r="S45" i="4"/>
  <c r="T45" i="4"/>
  <c r="U45" i="4"/>
  <c r="V45" i="4"/>
  <c r="Q46" i="4"/>
  <c r="R46" i="4"/>
  <c r="S46" i="4"/>
  <c r="T46" i="4"/>
  <c r="U46" i="4"/>
  <c r="V46" i="4"/>
  <c r="Q47" i="4"/>
  <c r="R47" i="4"/>
  <c r="S47" i="4"/>
  <c r="T47" i="4"/>
  <c r="U47" i="4"/>
  <c r="V47" i="4"/>
  <c r="Q48" i="4"/>
  <c r="R48" i="4"/>
  <c r="S48" i="4"/>
  <c r="T48" i="4"/>
  <c r="U48" i="4"/>
  <c r="V48" i="4"/>
  <c r="V34" i="4"/>
  <c r="U34" i="4"/>
  <c r="T34" i="4"/>
  <c r="S34" i="4"/>
  <c r="R34" i="4"/>
  <c r="Q34" i="4"/>
  <c r="V33" i="4"/>
  <c r="U33" i="4"/>
  <c r="T33" i="4"/>
  <c r="S33" i="4"/>
  <c r="R33" i="4"/>
  <c r="Q33" i="4"/>
  <c r="Q17" i="4"/>
  <c r="R17" i="4"/>
  <c r="S17" i="4"/>
  <c r="T17" i="4"/>
  <c r="U17" i="4"/>
  <c r="V17" i="4"/>
  <c r="Q18" i="4"/>
  <c r="R18" i="4"/>
  <c r="S18" i="4"/>
  <c r="T18" i="4"/>
  <c r="U18" i="4"/>
  <c r="V18" i="4"/>
  <c r="Q20" i="4"/>
  <c r="R20" i="4"/>
  <c r="S20" i="4"/>
  <c r="T20" i="4"/>
  <c r="U20" i="4"/>
  <c r="V20" i="4"/>
  <c r="Q25" i="4"/>
  <c r="R25" i="4"/>
  <c r="S25" i="4"/>
  <c r="T25" i="4"/>
  <c r="U25" i="4"/>
  <c r="V25" i="4"/>
  <c r="Q26" i="4"/>
  <c r="R26" i="4"/>
  <c r="S26" i="4"/>
  <c r="T26" i="4"/>
  <c r="U26" i="4"/>
  <c r="V26" i="4"/>
  <c r="Q38" i="4"/>
  <c r="R38" i="4"/>
  <c r="S38" i="4"/>
  <c r="T38" i="4"/>
  <c r="U38" i="4"/>
  <c r="V38" i="4"/>
  <c r="Q39" i="4"/>
  <c r="R39" i="4"/>
  <c r="S39" i="4"/>
  <c r="T39" i="4"/>
  <c r="U39" i="4"/>
  <c r="V39" i="4"/>
  <c r="F50" i="4"/>
  <c r="F51" i="4"/>
  <c r="F59" i="4"/>
  <c r="Q8" i="4"/>
  <c r="R8" i="4"/>
  <c r="S8" i="4"/>
  <c r="T8" i="4"/>
  <c r="U8" i="4"/>
  <c r="V8" i="4"/>
  <c r="F81" i="4"/>
  <c r="G81" i="4"/>
  <c r="H81" i="4"/>
  <c r="I81" i="4"/>
  <c r="J81" i="4"/>
  <c r="K81" i="4"/>
  <c r="F82" i="4"/>
  <c r="G82" i="4"/>
  <c r="H82" i="4"/>
  <c r="I82" i="4"/>
  <c r="J82" i="4"/>
  <c r="K82" i="4"/>
  <c r="F83" i="4"/>
  <c r="G83" i="4"/>
  <c r="H83" i="4"/>
  <c r="I83" i="4"/>
  <c r="J83" i="4"/>
  <c r="K83" i="4"/>
  <c r="F84" i="4"/>
  <c r="G84" i="4"/>
  <c r="H84" i="4"/>
  <c r="I84" i="4"/>
  <c r="J84" i="4"/>
  <c r="K84" i="4"/>
  <c r="F85" i="4"/>
  <c r="G85" i="4"/>
  <c r="H85" i="4"/>
  <c r="I85" i="4"/>
  <c r="J85" i="4"/>
  <c r="K85" i="4"/>
  <c r="G75" i="4"/>
  <c r="H75" i="4"/>
  <c r="I75" i="4"/>
  <c r="J75" i="4"/>
  <c r="K75" i="4"/>
  <c r="G76" i="4"/>
  <c r="H76" i="4"/>
  <c r="I76" i="4"/>
  <c r="J76" i="4"/>
  <c r="K76" i="4"/>
  <c r="G77" i="4"/>
  <c r="H77" i="4"/>
  <c r="I77" i="4"/>
  <c r="J77" i="4"/>
  <c r="K77" i="4"/>
  <c r="G78" i="4"/>
  <c r="H78" i="4"/>
  <c r="I78" i="4"/>
  <c r="J78" i="4"/>
  <c r="K78" i="4"/>
  <c r="G79" i="4"/>
  <c r="H79" i="4"/>
  <c r="I79" i="4"/>
  <c r="J79" i="4"/>
  <c r="K79" i="4"/>
  <c r="G80" i="4"/>
  <c r="H80" i="4"/>
  <c r="I80" i="4"/>
  <c r="J80" i="4"/>
  <c r="K80" i="4"/>
  <c r="F76" i="4"/>
  <c r="F77" i="4"/>
  <c r="F78" i="4"/>
  <c r="F79" i="4"/>
  <c r="F80" i="4"/>
  <c r="F75" i="4"/>
  <c r="Q14" i="4"/>
  <c r="Q15" i="4"/>
  <c r="Q16" i="4"/>
  <c r="Q27" i="4"/>
  <c r="Q28" i="4"/>
  <c r="Q29" i="4"/>
  <c r="Q30" i="4"/>
  <c r="Q31" i="4"/>
  <c r="Q13" i="4"/>
  <c r="W4" i="3"/>
  <c r="R4" i="3"/>
  <c r="S1" i="3"/>
  <c r="T1" i="3"/>
  <c r="U1" i="3"/>
  <c r="V1" i="3"/>
  <c r="W1" i="3"/>
  <c r="R1" i="3"/>
  <c r="S1" i="5"/>
  <c r="T1" i="5"/>
  <c r="U1" i="5"/>
  <c r="V1" i="5"/>
  <c r="W1" i="5"/>
  <c r="R1" i="5"/>
  <c r="R1" i="6"/>
  <c r="S1" i="6"/>
  <c r="T1" i="6"/>
  <c r="U1" i="6"/>
  <c r="V1" i="6"/>
  <c r="R2" i="6"/>
  <c r="S2" i="6"/>
  <c r="T2" i="6"/>
  <c r="U2" i="6"/>
  <c r="V2" i="6"/>
  <c r="R3" i="6"/>
  <c r="S3" i="6"/>
  <c r="T3" i="6"/>
  <c r="U3" i="6"/>
  <c r="V3" i="6"/>
  <c r="R5" i="6"/>
  <c r="S5" i="6"/>
  <c r="T5" i="6"/>
  <c r="U5" i="6"/>
  <c r="V5" i="6"/>
  <c r="R6" i="6"/>
  <c r="S6" i="6"/>
  <c r="T6" i="6"/>
  <c r="U6" i="6"/>
  <c r="V6" i="6"/>
  <c r="R7" i="6"/>
  <c r="S7" i="6"/>
  <c r="T7" i="6"/>
  <c r="U7" i="6"/>
  <c r="V7" i="6"/>
  <c r="R8" i="6"/>
  <c r="S8" i="6"/>
  <c r="T8" i="6"/>
  <c r="U8" i="6"/>
  <c r="V8" i="6"/>
  <c r="R9" i="6"/>
  <c r="S9" i="6"/>
  <c r="T9" i="6"/>
  <c r="U9" i="6"/>
  <c r="V9" i="6"/>
  <c r="R10" i="6"/>
  <c r="S10" i="6"/>
  <c r="T10" i="6"/>
  <c r="U10" i="6"/>
  <c r="V10" i="6"/>
  <c r="R11" i="6"/>
  <c r="S11" i="6"/>
  <c r="T11" i="6"/>
  <c r="U11" i="6"/>
  <c r="V11" i="6"/>
  <c r="R12" i="6"/>
  <c r="S12" i="6"/>
  <c r="T12" i="6"/>
  <c r="U12" i="6"/>
  <c r="V12" i="6"/>
  <c r="R13" i="6"/>
  <c r="S13" i="6"/>
  <c r="T13" i="6"/>
  <c r="U13" i="6"/>
  <c r="V13" i="6"/>
  <c r="V14" i="6"/>
  <c r="R15" i="6"/>
  <c r="S15" i="6"/>
  <c r="T15" i="6"/>
  <c r="U15" i="6"/>
  <c r="V15" i="6"/>
  <c r="R16" i="6"/>
  <c r="S16" i="6"/>
  <c r="T16" i="6"/>
  <c r="U16" i="6"/>
  <c r="V16" i="6"/>
  <c r="R17" i="6"/>
  <c r="S17" i="6"/>
  <c r="T17" i="6"/>
  <c r="U17" i="6"/>
  <c r="V17" i="6"/>
  <c r="R18" i="6"/>
  <c r="S18" i="6"/>
  <c r="T18" i="6"/>
  <c r="U18" i="6"/>
  <c r="V18" i="6"/>
  <c r="R19" i="6"/>
  <c r="S19" i="6"/>
  <c r="T19" i="6"/>
  <c r="U19" i="6"/>
  <c r="V19" i="6"/>
  <c r="R20" i="6"/>
  <c r="S20" i="6"/>
  <c r="T20" i="6"/>
  <c r="U20" i="6"/>
  <c r="V20" i="6"/>
  <c r="R21" i="6"/>
  <c r="S21" i="6"/>
  <c r="T21" i="6"/>
  <c r="U21" i="6"/>
  <c r="V21" i="6"/>
  <c r="R22" i="6"/>
  <c r="S22" i="6"/>
  <c r="T22" i="6"/>
  <c r="U22" i="6"/>
  <c r="V22" i="6"/>
  <c r="R23" i="6"/>
  <c r="S23" i="6"/>
  <c r="T23" i="6"/>
  <c r="U23" i="6"/>
  <c r="V23" i="6"/>
  <c r="R24" i="6"/>
  <c r="S24" i="6"/>
  <c r="T24" i="6"/>
  <c r="U24" i="6"/>
  <c r="V24" i="6"/>
  <c r="R25" i="6"/>
  <c r="S25" i="6"/>
  <c r="T25" i="6"/>
  <c r="U25" i="6"/>
  <c r="V25" i="6"/>
  <c r="R26" i="6"/>
  <c r="S26" i="6"/>
  <c r="T26" i="6"/>
  <c r="U26" i="6"/>
  <c r="V26" i="6"/>
  <c r="R27" i="6"/>
  <c r="S27" i="6"/>
  <c r="T27" i="6"/>
  <c r="U27" i="6"/>
  <c r="V27" i="6"/>
  <c r="R28" i="6"/>
  <c r="S28" i="6"/>
  <c r="T28" i="6"/>
  <c r="U28" i="6"/>
  <c r="V28" i="6"/>
  <c r="R29" i="6"/>
  <c r="S29" i="6"/>
  <c r="T29" i="6"/>
  <c r="U29" i="6"/>
  <c r="V29" i="6"/>
  <c r="R30" i="6"/>
  <c r="S30" i="6"/>
  <c r="T30" i="6"/>
  <c r="U30" i="6"/>
  <c r="V30" i="6"/>
  <c r="R31" i="6"/>
  <c r="S31" i="6"/>
  <c r="T31" i="6"/>
  <c r="U31" i="6"/>
  <c r="V31" i="6"/>
  <c r="R32" i="6"/>
  <c r="S32" i="6"/>
  <c r="T32" i="6"/>
  <c r="U32" i="6"/>
  <c r="V32" i="6"/>
  <c r="R33" i="6"/>
  <c r="S33" i="6"/>
  <c r="T33" i="6"/>
  <c r="U33" i="6"/>
  <c r="V33" i="6"/>
  <c r="R34" i="6"/>
  <c r="S34" i="6"/>
  <c r="T34" i="6"/>
  <c r="U34" i="6"/>
  <c r="V34" i="6"/>
  <c r="R35" i="6"/>
  <c r="S35" i="6"/>
  <c r="T35" i="6"/>
  <c r="U35" i="6"/>
  <c r="V35" i="6"/>
  <c r="R36" i="6"/>
  <c r="S36" i="6"/>
  <c r="T36" i="6"/>
  <c r="U36" i="6"/>
  <c r="V36" i="6"/>
  <c r="R37" i="6"/>
  <c r="S37" i="6"/>
  <c r="T37" i="6"/>
  <c r="U37" i="6"/>
  <c r="V37" i="6"/>
  <c r="R39" i="6"/>
  <c r="S39" i="6"/>
  <c r="T39" i="6"/>
  <c r="U39" i="6"/>
  <c r="V39" i="6"/>
  <c r="R40" i="6"/>
  <c r="S40" i="6"/>
  <c r="T40" i="6"/>
  <c r="U40" i="6"/>
  <c r="V40" i="6"/>
  <c r="R41" i="6"/>
  <c r="S41" i="6"/>
  <c r="T41" i="6"/>
  <c r="U41" i="6"/>
  <c r="V41" i="6"/>
  <c r="R42" i="6"/>
  <c r="S42" i="6"/>
  <c r="T42" i="6"/>
  <c r="U42" i="6"/>
  <c r="V42" i="6"/>
  <c r="R45" i="6"/>
  <c r="S45" i="6"/>
  <c r="T45" i="6"/>
  <c r="U45" i="6"/>
  <c r="V45" i="6"/>
  <c r="R46" i="6"/>
  <c r="S46" i="6"/>
  <c r="T46" i="6"/>
  <c r="U46" i="6"/>
  <c r="V46" i="6"/>
  <c r="R47" i="6"/>
  <c r="S47" i="6"/>
  <c r="T47" i="6"/>
  <c r="U47" i="6"/>
  <c r="V47" i="6"/>
  <c r="R48" i="6"/>
  <c r="S48" i="6"/>
  <c r="T48" i="6"/>
  <c r="U48" i="6"/>
  <c r="V48" i="6"/>
  <c r="R51" i="6"/>
  <c r="S51" i="6"/>
  <c r="T51" i="6"/>
  <c r="U51" i="6"/>
  <c r="V51" i="6"/>
  <c r="R54" i="6"/>
  <c r="S54" i="6"/>
  <c r="T54" i="6"/>
  <c r="U54" i="6"/>
  <c r="V54" i="6"/>
  <c r="R55" i="6"/>
  <c r="S55" i="6"/>
  <c r="T55" i="6"/>
  <c r="U55" i="6"/>
  <c r="V55" i="6"/>
  <c r="R56" i="6"/>
  <c r="S56" i="6"/>
  <c r="T56" i="6"/>
  <c r="U56" i="6"/>
  <c r="V56" i="6"/>
  <c r="R57" i="6"/>
  <c r="S57" i="6"/>
  <c r="T57" i="6"/>
  <c r="U57" i="6"/>
  <c r="V57" i="6"/>
  <c r="R58" i="6"/>
  <c r="S58" i="6"/>
  <c r="T58" i="6"/>
  <c r="U58" i="6"/>
  <c r="V58" i="6"/>
  <c r="R59" i="6"/>
  <c r="S59" i="6"/>
  <c r="T59" i="6"/>
  <c r="U59" i="6"/>
  <c r="V59" i="6"/>
  <c r="R60" i="6"/>
  <c r="S60" i="6"/>
  <c r="T60" i="6"/>
  <c r="U60" i="6"/>
  <c r="V60" i="6"/>
  <c r="R61" i="6"/>
  <c r="S61" i="6"/>
  <c r="T61" i="6"/>
  <c r="U61" i="6"/>
  <c r="V61" i="6"/>
  <c r="R62" i="6"/>
  <c r="S62" i="6"/>
  <c r="T62" i="6"/>
  <c r="U62" i="6"/>
  <c r="V62" i="6"/>
  <c r="R63" i="6"/>
  <c r="S63" i="6"/>
  <c r="T63" i="6"/>
  <c r="U63" i="6"/>
  <c r="V63" i="6"/>
  <c r="R64" i="6"/>
  <c r="S64" i="6"/>
  <c r="T64" i="6"/>
  <c r="U64" i="6"/>
  <c r="V64" i="6"/>
  <c r="R65" i="6"/>
  <c r="S65" i="6"/>
  <c r="T65" i="6"/>
  <c r="U65" i="6"/>
  <c r="V65" i="6"/>
  <c r="R66" i="6"/>
  <c r="S66" i="6"/>
  <c r="T66" i="6"/>
  <c r="U66" i="6"/>
  <c r="V66" i="6"/>
  <c r="R67" i="6"/>
  <c r="S67" i="6"/>
  <c r="T67" i="6"/>
  <c r="U67" i="6"/>
  <c r="V67" i="6"/>
  <c r="R68" i="6"/>
  <c r="S68" i="6"/>
  <c r="T68" i="6"/>
  <c r="U68" i="6"/>
  <c r="V68" i="6"/>
  <c r="R69" i="6"/>
  <c r="S69" i="6"/>
  <c r="T69" i="6"/>
  <c r="U69" i="6"/>
  <c r="V69" i="6"/>
  <c r="R70" i="6"/>
  <c r="S70" i="6"/>
  <c r="T70" i="6"/>
  <c r="U70" i="6"/>
  <c r="V70" i="6"/>
  <c r="R71" i="6"/>
  <c r="S71" i="6"/>
  <c r="T71" i="6"/>
  <c r="U71" i="6"/>
  <c r="V71" i="6"/>
  <c r="R72" i="6"/>
  <c r="S72" i="6"/>
  <c r="T72" i="6"/>
  <c r="U72" i="6"/>
  <c r="V72" i="6"/>
  <c r="R73" i="6"/>
  <c r="S73" i="6"/>
  <c r="T73" i="6"/>
  <c r="U73" i="6"/>
  <c r="V73" i="6"/>
  <c r="R74" i="6"/>
  <c r="S74" i="6"/>
  <c r="T74" i="6"/>
  <c r="U74" i="6"/>
  <c r="V74" i="6"/>
  <c r="R78" i="6"/>
  <c r="S78" i="6"/>
  <c r="T78" i="6"/>
  <c r="U78" i="6"/>
  <c r="V78" i="6"/>
  <c r="R79" i="6"/>
  <c r="S79" i="6"/>
  <c r="T79" i="6"/>
  <c r="U79" i="6"/>
  <c r="V79" i="6"/>
  <c r="R80" i="6"/>
  <c r="S80" i="6"/>
  <c r="T80" i="6"/>
  <c r="U80" i="6"/>
  <c r="V80" i="6"/>
  <c r="R81" i="6"/>
  <c r="S81" i="6"/>
  <c r="T81" i="6"/>
  <c r="U81" i="6"/>
  <c r="V81" i="6"/>
  <c r="R82" i="6"/>
  <c r="S82" i="6"/>
  <c r="T82" i="6"/>
  <c r="U82" i="6"/>
  <c r="V82" i="6"/>
  <c r="R83" i="6"/>
  <c r="S83" i="6"/>
  <c r="T83" i="6"/>
  <c r="U83" i="6"/>
  <c r="V83" i="6"/>
  <c r="R84" i="6"/>
  <c r="S84" i="6"/>
  <c r="T84" i="6"/>
  <c r="U84" i="6"/>
  <c r="V84" i="6"/>
  <c r="R85" i="6"/>
  <c r="S85" i="6"/>
  <c r="T85" i="6"/>
  <c r="U85" i="6"/>
  <c r="V85" i="6"/>
  <c r="R86" i="6"/>
  <c r="S86" i="6"/>
  <c r="T86" i="6"/>
  <c r="U86" i="6"/>
  <c r="V86" i="6"/>
  <c r="R87" i="6"/>
  <c r="S87" i="6"/>
  <c r="T87" i="6"/>
  <c r="U87" i="6"/>
  <c r="V87" i="6"/>
  <c r="R88" i="6"/>
  <c r="S88" i="6"/>
  <c r="T88" i="6"/>
  <c r="U88" i="6"/>
  <c r="V88" i="6"/>
  <c r="R89" i="6"/>
  <c r="S89" i="6"/>
  <c r="T89" i="6"/>
  <c r="U89" i="6"/>
  <c r="V89" i="6"/>
  <c r="R90" i="6"/>
  <c r="S90" i="6"/>
  <c r="T90" i="6"/>
  <c r="U90" i="6"/>
  <c r="V90" i="6"/>
  <c r="R91" i="6"/>
  <c r="S91" i="6"/>
  <c r="T91" i="6"/>
  <c r="U91" i="6"/>
  <c r="V91" i="6"/>
  <c r="R92" i="6"/>
  <c r="S92" i="6"/>
  <c r="T92" i="6"/>
  <c r="U92" i="6"/>
  <c r="V92" i="6"/>
  <c r="R93" i="6"/>
  <c r="S93" i="6"/>
  <c r="T93" i="6"/>
  <c r="U93" i="6"/>
  <c r="V93" i="6"/>
  <c r="R94" i="6"/>
  <c r="S94" i="6"/>
  <c r="T94" i="6"/>
  <c r="U94" i="6"/>
  <c r="V94" i="6"/>
  <c r="R95" i="6"/>
  <c r="S95" i="6"/>
  <c r="T95" i="6"/>
  <c r="U95" i="6"/>
  <c r="V95" i="6"/>
  <c r="R96" i="6"/>
  <c r="S96" i="6"/>
  <c r="T96" i="6"/>
  <c r="U96" i="6"/>
  <c r="V96" i="6"/>
  <c r="R97" i="6"/>
  <c r="S97" i="6"/>
  <c r="T97" i="6"/>
  <c r="U97" i="6"/>
  <c r="V97" i="6"/>
  <c r="R98" i="6"/>
  <c r="S98" i="6"/>
  <c r="T98" i="6"/>
  <c r="U98" i="6"/>
  <c r="V98" i="6"/>
  <c r="R99" i="6"/>
  <c r="S99" i="6"/>
  <c r="T99" i="6"/>
  <c r="U99" i="6"/>
  <c r="V99" i="6"/>
  <c r="R100" i="6"/>
  <c r="S100" i="6"/>
  <c r="T100" i="6"/>
  <c r="U100" i="6"/>
  <c r="V100" i="6"/>
  <c r="Q3" i="6"/>
  <c r="Q5" i="6"/>
  <c r="Q6" i="6"/>
  <c r="Q7" i="6"/>
  <c r="Q8" i="6"/>
  <c r="Q9" i="6"/>
  <c r="Q10" i="6"/>
  <c r="Q11" i="6"/>
  <c r="Q12" i="6"/>
  <c r="Q13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9" i="6"/>
  <c r="Q40" i="6"/>
  <c r="Q41" i="6"/>
  <c r="Q42" i="6"/>
  <c r="Q45" i="6"/>
  <c r="Q46" i="6"/>
  <c r="Q47" i="6"/>
  <c r="Q48" i="6"/>
  <c r="Q51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2" i="6"/>
  <c r="Q1" i="6"/>
  <c r="S1" i="2"/>
  <c r="T1" i="2"/>
  <c r="U1" i="2"/>
  <c r="V1" i="2"/>
  <c r="W1" i="2"/>
  <c r="R1" i="2"/>
  <c r="S2" i="2"/>
  <c r="T2" i="2"/>
  <c r="U2" i="2"/>
  <c r="V2" i="2"/>
  <c r="W2" i="2"/>
  <c r="W3" i="2"/>
  <c r="W4" i="2"/>
  <c r="W5" i="2"/>
  <c r="W6" i="2"/>
  <c r="W7" i="2"/>
  <c r="W8" i="2"/>
  <c r="W9" i="2"/>
  <c r="W10" i="2"/>
  <c r="W11" i="2"/>
  <c r="W12" i="2"/>
  <c r="W16" i="2"/>
  <c r="W17" i="2"/>
  <c r="W18" i="2"/>
  <c r="W19" i="2"/>
  <c r="W20" i="2"/>
  <c r="W31" i="2"/>
  <c r="W33" i="2"/>
  <c r="W34" i="2"/>
  <c r="W35" i="2"/>
  <c r="W36" i="2"/>
  <c r="W37" i="2"/>
  <c r="W39" i="2"/>
  <c r="W41" i="2"/>
  <c r="W42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2" i="2"/>
  <c r="W63" i="2"/>
  <c r="W64" i="2"/>
  <c r="W65" i="2"/>
  <c r="W66" i="2"/>
  <c r="W67" i="2"/>
  <c r="W68" i="2"/>
  <c r="W69" i="2"/>
  <c r="W70" i="2"/>
  <c r="W71" i="2"/>
  <c r="W72" i="2"/>
  <c r="W74" i="2"/>
  <c r="W75" i="2"/>
  <c r="W76" i="2"/>
  <c r="W77" i="2"/>
  <c r="W78" i="2"/>
  <c r="W79" i="2"/>
  <c r="W80" i="2"/>
  <c r="W81" i="2"/>
  <c r="W83" i="2"/>
  <c r="W84" i="2"/>
  <c r="K66" i="4"/>
  <c r="S3" i="2"/>
  <c r="T3" i="2"/>
  <c r="U3" i="2"/>
  <c r="V3" i="2"/>
  <c r="S4" i="2"/>
  <c r="T4" i="2"/>
  <c r="U4" i="2"/>
  <c r="V4" i="2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6" i="2"/>
  <c r="T16" i="2"/>
  <c r="U16" i="2"/>
  <c r="V16" i="2"/>
  <c r="S17" i="2"/>
  <c r="T17" i="2"/>
  <c r="U17" i="2"/>
  <c r="V17" i="2"/>
  <c r="S18" i="2"/>
  <c r="T18" i="2"/>
  <c r="U18" i="2"/>
  <c r="V18" i="2"/>
  <c r="S19" i="2"/>
  <c r="T19" i="2"/>
  <c r="U19" i="2"/>
  <c r="V19" i="2"/>
  <c r="S20" i="2"/>
  <c r="T20" i="2"/>
  <c r="U20" i="2"/>
  <c r="V20" i="2"/>
  <c r="S31" i="2"/>
  <c r="T31" i="2"/>
  <c r="U31" i="2"/>
  <c r="V31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T37" i="2"/>
  <c r="U37" i="2"/>
  <c r="V37" i="2"/>
  <c r="S39" i="2"/>
  <c r="T39" i="2"/>
  <c r="U39" i="2"/>
  <c r="V39" i="2"/>
  <c r="S41" i="2"/>
  <c r="T41" i="2"/>
  <c r="U41" i="2"/>
  <c r="V41" i="2"/>
  <c r="S42" i="2"/>
  <c r="T42" i="2"/>
  <c r="U42" i="2"/>
  <c r="V42" i="2"/>
  <c r="S44" i="2"/>
  <c r="T44" i="2"/>
  <c r="U44" i="2"/>
  <c r="V44" i="2"/>
  <c r="S45" i="2"/>
  <c r="T45" i="2"/>
  <c r="U45" i="2"/>
  <c r="V45" i="2"/>
  <c r="S46" i="2"/>
  <c r="T46" i="2"/>
  <c r="U46" i="2"/>
  <c r="V46" i="2"/>
  <c r="S47" i="2"/>
  <c r="T47" i="2"/>
  <c r="U47" i="2"/>
  <c r="V47" i="2"/>
  <c r="S48" i="2"/>
  <c r="T48" i="2"/>
  <c r="U48" i="2"/>
  <c r="V48" i="2"/>
  <c r="S49" i="2"/>
  <c r="T49" i="2"/>
  <c r="U49" i="2"/>
  <c r="V49" i="2"/>
  <c r="S50" i="2"/>
  <c r="T50" i="2"/>
  <c r="U50" i="2"/>
  <c r="V50" i="2"/>
  <c r="S51" i="2"/>
  <c r="T51" i="2"/>
  <c r="U51" i="2"/>
  <c r="V51" i="2"/>
  <c r="S52" i="2"/>
  <c r="T52" i="2"/>
  <c r="U52" i="2"/>
  <c r="V52" i="2"/>
  <c r="S53" i="2"/>
  <c r="T53" i="2"/>
  <c r="U53" i="2"/>
  <c r="V53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4" i="2"/>
  <c r="T74" i="2"/>
  <c r="U74" i="2"/>
  <c r="V74" i="2"/>
  <c r="S75" i="2"/>
  <c r="T75" i="2"/>
  <c r="U75" i="2"/>
  <c r="V75" i="2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S80" i="2"/>
  <c r="T80" i="2"/>
  <c r="U80" i="2"/>
  <c r="V80" i="2"/>
  <c r="S81" i="2"/>
  <c r="T81" i="2"/>
  <c r="U81" i="2"/>
  <c r="V81" i="2"/>
  <c r="R3" i="2"/>
  <c r="R4" i="2"/>
  <c r="R5" i="2"/>
  <c r="R6" i="2"/>
  <c r="R7" i="2"/>
  <c r="R8" i="2"/>
  <c r="R9" i="2"/>
  <c r="R10" i="2"/>
  <c r="R11" i="2"/>
  <c r="R12" i="2"/>
  <c r="R16" i="2"/>
  <c r="R17" i="2"/>
  <c r="R18" i="2"/>
  <c r="R19" i="2"/>
  <c r="R20" i="2"/>
  <c r="R31" i="2"/>
  <c r="R33" i="2"/>
  <c r="R34" i="2"/>
  <c r="R35" i="2"/>
  <c r="R36" i="2"/>
  <c r="R37" i="2"/>
  <c r="R39" i="2"/>
  <c r="R41" i="2"/>
  <c r="R42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2" i="2"/>
  <c r="R63" i="2"/>
  <c r="R64" i="2"/>
  <c r="R65" i="2"/>
  <c r="R66" i="2"/>
  <c r="R67" i="2"/>
  <c r="R68" i="2"/>
  <c r="R69" i="2"/>
  <c r="R70" i="2"/>
  <c r="R71" i="2"/>
  <c r="R72" i="2"/>
  <c r="R74" i="2"/>
  <c r="R75" i="2"/>
  <c r="R76" i="2"/>
  <c r="R77" i="2"/>
  <c r="R78" i="2"/>
  <c r="R79" i="2"/>
  <c r="R80" i="2"/>
  <c r="R81" i="2"/>
  <c r="R2" i="2"/>
  <c r="R2" i="4"/>
  <c r="S2" i="4"/>
  <c r="T2" i="4"/>
  <c r="U2" i="4"/>
  <c r="V2" i="4"/>
  <c r="R3" i="4"/>
  <c r="S3" i="4"/>
  <c r="T3" i="4"/>
  <c r="U3" i="4"/>
  <c r="V3" i="4"/>
  <c r="R4" i="4"/>
  <c r="S4" i="4"/>
  <c r="T4" i="4"/>
  <c r="U4" i="4"/>
  <c r="V4" i="4"/>
  <c r="R5" i="4"/>
  <c r="S5" i="4"/>
  <c r="T5" i="4"/>
  <c r="U5" i="4"/>
  <c r="V5" i="4"/>
  <c r="R6" i="4"/>
  <c r="S6" i="4"/>
  <c r="T6" i="4"/>
  <c r="U6" i="4"/>
  <c r="V6" i="4"/>
  <c r="R7" i="4"/>
  <c r="S7" i="4"/>
  <c r="T7" i="4"/>
  <c r="U7" i="4"/>
  <c r="V7" i="4"/>
  <c r="R10" i="4"/>
  <c r="S10" i="4"/>
  <c r="T10" i="4"/>
  <c r="U10" i="4"/>
  <c r="V10" i="4"/>
  <c r="R11" i="4"/>
  <c r="S11" i="4"/>
  <c r="T11" i="4"/>
  <c r="U11" i="4"/>
  <c r="V11" i="4"/>
  <c r="R12" i="4"/>
  <c r="S12" i="4"/>
  <c r="T12" i="4"/>
  <c r="U12" i="4"/>
  <c r="V12" i="4"/>
  <c r="R13" i="4"/>
  <c r="S13" i="4"/>
  <c r="T13" i="4"/>
  <c r="U13" i="4"/>
  <c r="V13" i="4"/>
  <c r="R14" i="4"/>
  <c r="S14" i="4"/>
  <c r="T14" i="4"/>
  <c r="U14" i="4"/>
  <c r="V14" i="4"/>
  <c r="R15" i="4"/>
  <c r="S15" i="4"/>
  <c r="T15" i="4"/>
  <c r="U15" i="4"/>
  <c r="V15" i="4"/>
  <c r="R16" i="4"/>
  <c r="S16" i="4"/>
  <c r="T16" i="4"/>
  <c r="U16" i="4"/>
  <c r="V16" i="4"/>
  <c r="R27" i="4"/>
  <c r="S27" i="4"/>
  <c r="T27" i="4"/>
  <c r="U27" i="4"/>
  <c r="V27" i="4"/>
  <c r="R28" i="4"/>
  <c r="S28" i="4"/>
  <c r="T28" i="4"/>
  <c r="U28" i="4"/>
  <c r="V28" i="4"/>
  <c r="R29" i="4"/>
  <c r="S29" i="4"/>
  <c r="T29" i="4"/>
  <c r="U29" i="4"/>
  <c r="V29" i="4"/>
  <c r="R30" i="4"/>
  <c r="S30" i="4"/>
  <c r="T30" i="4"/>
  <c r="U30" i="4"/>
  <c r="V30" i="4"/>
  <c r="R31" i="4"/>
  <c r="S31" i="4"/>
  <c r="T31" i="4"/>
  <c r="U31" i="4"/>
  <c r="V31" i="4"/>
  <c r="R32" i="4"/>
  <c r="S32" i="4"/>
  <c r="T32" i="4"/>
  <c r="U32" i="4"/>
  <c r="V32" i="4"/>
  <c r="R35" i="4"/>
  <c r="S35" i="4"/>
  <c r="T35" i="4"/>
  <c r="U35" i="4"/>
  <c r="V35" i="4"/>
  <c r="R36" i="4"/>
  <c r="S36" i="4"/>
  <c r="T36" i="4"/>
  <c r="U36" i="4"/>
  <c r="V36" i="4"/>
  <c r="R37" i="4"/>
  <c r="S37" i="4"/>
  <c r="T37" i="4"/>
  <c r="U37" i="4"/>
  <c r="V37" i="4"/>
  <c r="Q3" i="4"/>
  <c r="Q4" i="4"/>
  <c r="Q5" i="4"/>
  <c r="Q6" i="4"/>
  <c r="Q7" i="4"/>
  <c r="Q10" i="4"/>
  <c r="Q11" i="4"/>
  <c r="Q12" i="4"/>
  <c r="Q32" i="4"/>
  <c r="Q35" i="4"/>
  <c r="Q36" i="4"/>
  <c r="Q37" i="4"/>
  <c r="Q2" i="4"/>
  <c r="R1" i="4"/>
  <c r="S1" i="4"/>
  <c r="T1" i="4"/>
  <c r="U1" i="4"/>
  <c r="V1" i="4"/>
  <c r="Q1" i="4"/>
  <c r="R83" i="2"/>
  <c r="R84" i="2"/>
  <c r="F66" i="4"/>
  <c r="G14" i="6"/>
  <c r="H14" i="6"/>
  <c r="S14" i="6"/>
  <c r="I14" i="6"/>
  <c r="J14" i="6"/>
  <c r="U14" i="6"/>
  <c r="G58" i="7"/>
  <c r="G59" i="7"/>
  <c r="H58" i="7"/>
  <c r="H59" i="7"/>
  <c r="I58" i="7"/>
  <c r="I59" i="7"/>
  <c r="J58" i="7"/>
  <c r="J59" i="7"/>
  <c r="K58" i="7"/>
  <c r="K59" i="7"/>
  <c r="F58" i="7"/>
  <c r="F59" i="7"/>
  <c r="G75" i="5"/>
  <c r="G76" i="5"/>
  <c r="G56" i="4"/>
  <c r="I75" i="5"/>
  <c r="I76" i="5"/>
  <c r="I56" i="4"/>
  <c r="J75" i="5"/>
  <c r="J76" i="5"/>
  <c r="J56" i="4"/>
  <c r="H105" i="6"/>
  <c r="H106" i="6"/>
  <c r="H57" i="4"/>
  <c r="J105" i="6"/>
  <c r="J106" i="6"/>
  <c r="J57" i="4"/>
  <c r="K105" i="6"/>
  <c r="K106" i="6"/>
  <c r="K57" i="4"/>
  <c r="G50" i="4"/>
  <c r="G51" i="4"/>
  <c r="G59" i="4"/>
  <c r="H50" i="4"/>
  <c r="H51" i="4"/>
  <c r="H59" i="4"/>
  <c r="I50" i="4"/>
  <c r="I51" i="4"/>
  <c r="I59" i="4"/>
  <c r="J50" i="4"/>
  <c r="J51" i="4"/>
  <c r="J59" i="4"/>
  <c r="K50" i="4"/>
  <c r="K51" i="4"/>
  <c r="K59" i="4"/>
  <c r="G82" i="2"/>
  <c r="G83" i="2"/>
  <c r="G58" i="4"/>
  <c r="H82" i="2"/>
  <c r="H83" i="2"/>
  <c r="H58" i="4"/>
  <c r="I82" i="2"/>
  <c r="I83" i="2"/>
  <c r="I58" i="4"/>
  <c r="J82" i="2"/>
  <c r="J83" i="2"/>
  <c r="J58" i="4"/>
  <c r="K82" i="2"/>
  <c r="K83" i="2"/>
  <c r="K58" i="4"/>
  <c r="I54" i="4"/>
  <c r="J4" i="11"/>
  <c r="J6" i="11"/>
  <c r="J7" i="11"/>
  <c r="K8" i="11"/>
  <c r="L8" i="11"/>
  <c r="M8" i="11"/>
  <c r="N8" i="11"/>
  <c r="J9" i="11"/>
  <c r="K9" i="11"/>
  <c r="L9" i="11"/>
  <c r="M9" i="11"/>
  <c r="N9" i="11"/>
  <c r="J10" i="11"/>
  <c r="K10" i="11"/>
  <c r="L10" i="11"/>
  <c r="M10" i="11"/>
  <c r="N10" i="11"/>
  <c r="J11" i="11"/>
  <c r="K11" i="11"/>
  <c r="L11" i="11"/>
  <c r="M11" i="11"/>
  <c r="N11" i="11"/>
  <c r="J12" i="11"/>
  <c r="K12" i="11"/>
  <c r="L12" i="11"/>
  <c r="M12" i="11"/>
  <c r="N12" i="11"/>
  <c r="J13" i="11"/>
  <c r="K13" i="11"/>
  <c r="L13" i="11"/>
  <c r="M13" i="11"/>
  <c r="N13" i="11"/>
  <c r="J14" i="11"/>
  <c r="K14" i="11"/>
  <c r="L14" i="11"/>
  <c r="M14" i="11"/>
  <c r="N14" i="11"/>
  <c r="J15" i="11"/>
  <c r="K15" i="11"/>
  <c r="L15" i="11"/>
  <c r="M15" i="11"/>
  <c r="N15" i="11"/>
  <c r="J16" i="11"/>
  <c r="K16" i="11"/>
  <c r="L16" i="11"/>
  <c r="M16" i="11"/>
  <c r="N16" i="11"/>
  <c r="J17" i="11"/>
  <c r="K17" i="11"/>
  <c r="L17" i="11"/>
  <c r="M17" i="11"/>
  <c r="N17" i="11"/>
  <c r="J18" i="11"/>
  <c r="K18" i="11"/>
  <c r="L18" i="11"/>
  <c r="M18" i="11"/>
  <c r="N18" i="11"/>
  <c r="J19" i="11"/>
  <c r="K19" i="11"/>
  <c r="L19" i="11"/>
  <c r="M19" i="11"/>
  <c r="N19" i="11"/>
  <c r="J20" i="11"/>
  <c r="K20" i="11"/>
  <c r="L20" i="11"/>
  <c r="M20" i="11"/>
  <c r="N20" i="11"/>
  <c r="J21" i="11"/>
  <c r="K21" i="11"/>
  <c r="L21" i="11"/>
  <c r="M21" i="11"/>
  <c r="N21" i="11"/>
  <c r="J22" i="11"/>
  <c r="K22" i="11"/>
  <c r="L22" i="11"/>
  <c r="M22" i="11"/>
  <c r="N22" i="11"/>
  <c r="J23" i="11"/>
  <c r="K23" i="11"/>
  <c r="L23" i="11"/>
  <c r="M23" i="11"/>
  <c r="N23" i="11"/>
  <c r="J24" i="11"/>
  <c r="L24" i="11"/>
  <c r="M24" i="11"/>
  <c r="N24" i="11"/>
  <c r="J25" i="11"/>
  <c r="K25" i="11"/>
  <c r="L25" i="11"/>
  <c r="M25" i="11"/>
  <c r="N25" i="11"/>
  <c r="J26" i="11"/>
  <c r="K26" i="11"/>
  <c r="L26" i="11"/>
  <c r="M26" i="11"/>
  <c r="N26" i="11"/>
  <c r="J27" i="11"/>
  <c r="K27" i="11"/>
  <c r="L27" i="11"/>
  <c r="M27" i="11"/>
  <c r="N27" i="11"/>
  <c r="J28" i="11"/>
  <c r="K28" i="11"/>
  <c r="L28" i="11"/>
  <c r="M28" i="11"/>
  <c r="N28" i="11"/>
  <c r="J29" i="11"/>
  <c r="K29" i="11"/>
  <c r="L29" i="11"/>
  <c r="M29" i="11"/>
  <c r="N29" i="11"/>
  <c r="J30" i="11"/>
  <c r="K30" i="11"/>
  <c r="L30" i="11"/>
  <c r="M30" i="11"/>
  <c r="N30" i="11"/>
  <c r="J31" i="11"/>
  <c r="K31" i="11"/>
  <c r="L31" i="11"/>
  <c r="M31" i="11"/>
  <c r="N31" i="11"/>
  <c r="J32" i="11"/>
  <c r="K32" i="11"/>
  <c r="L32" i="11"/>
  <c r="M32" i="11"/>
  <c r="N32" i="11"/>
  <c r="J33" i="11"/>
  <c r="J34" i="11"/>
  <c r="K34" i="11"/>
  <c r="L34" i="11"/>
  <c r="M34" i="11"/>
  <c r="N34" i="11"/>
  <c r="J35" i="11"/>
  <c r="K35" i="11"/>
  <c r="L35" i="11"/>
  <c r="M35" i="11"/>
  <c r="N35" i="11"/>
  <c r="J36" i="11"/>
  <c r="K36" i="11"/>
  <c r="L36" i="11"/>
  <c r="M36" i="11"/>
  <c r="N36" i="11"/>
  <c r="J37" i="11"/>
  <c r="K37" i="11"/>
  <c r="L37" i="11"/>
  <c r="M37" i="11"/>
  <c r="N37" i="11"/>
  <c r="J38" i="11"/>
  <c r="K38" i="11"/>
  <c r="L38" i="11"/>
  <c r="M38" i="11"/>
  <c r="N38" i="11"/>
  <c r="J39" i="11"/>
  <c r="K39" i="11"/>
  <c r="L39" i="11"/>
  <c r="M39" i="11"/>
  <c r="N39" i="11"/>
  <c r="J3" i="11"/>
  <c r="K9" i="12"/>
  <c r="L9" i="12"/>
  <c r="M9" i="12"/>
  <c r="N9" i="12"/>
  <c r="K10" i="12"/>
  <c r="L10" i="12"/>
  <c r="M10" i="12"/>
  <c r="N10" i="12"/>
  <c r="K11" i="12"/>
  <c r="L11" i="12"/>
  <c r="M11" i="12"/>
  <c r="N11" i="12"/>
  <c r="K12" i="12"/>
  <c r="L12" i="12"/>
  <c r="M12" i="12"/>
  <c r="N12" i="12"/>
  <c r="K13" i="12"/>
  <c r="L13" i="12"/>
  <c r="M13" i="12"/>
  <c r="N13" i="12"/>
  <c r="K14" i="12"/>
  <c r="L14" i="12"/>
  <c r="M14" i="12"/>
  <c r="N14" i="12"/>
  <c r="K15" i="12"/>
  <c r="L15" i="12"/>
  <c r="M15" i="12"/>
  <c r="N15" i="12"/>
  <c r="K16" i="12"/>
  <c r="L16" i="12"/>
  <c r="M16" i="12"/>
  <c r="N16" i="12"/>
  <c r="K17" i="12"/>
  <c r="L17" i="12"/>
  <c r="M17" i="12"/>
  <c r="N17" i="12"/>
  <c r="K18" i="12"/>
  <c r="L18" i="12"/>
  <c r="M18" i="12"/>
  <c r="N18" i="12"/>
  <c r="K19" i="12"/>
  <c r="L19" i="12"/>
  <c r="M19" i="12"/>
  <c r="N19" i="12"/>
  <c r="K20" i="12"/>
  <c r="L20" i="12"/>
  <c r="M20" i="12"/>
  <c r="N20" i="12"/>
  <c r="K21" i="12"/>
  <c r="L21" i="12"/>
  <c r="M21" i="12"/>
  <c r="N21" i="12"/>
  <c r="K22" i="12"/>
  <c r="L22" i="12"/>
  <c r="M22" i="12"/>
  <c r="N22" i="12"/>
  <c r="K23" i="12"/>
  <c r="L23" i="12"/>
  <c r="M23" i="12"/>
  <c r="N23" i="12"/>
  <c r="K24" i="12"/>
  <c r="L24" i="12"/>
  <c r="M24" i="12"/>
  <c r="N24" i="12"/>
  <c r="L25" i="12"/>
  <c r="M25" i="12"/>
  <c r="N25" i="12"/>
  <c r="K26" i="12"/>
  <c r="L26" i="12"/>
  <c r="M26" i="12"/>
  <c r="N26" i="12"/>
  <c r="K27" i="12"/>
  <c r="L27" i="12"/>
  <c r="M27" i="12"/>
  <c r="N27" i="12"/>
  <c r="K28" i="12"/>
  <c r="L28" i="12"/>
  <c r="M28" i="12"/>
  <c r="N28" i="12"/>
  <c r="K29" i="12"/>
  <c r="L29" i="12"/>
  <c r="M29" i="12"/>
  <c r="N29" i="12"/>
  <c r="K30" i="12"/>
  <c r="L30" i="12"/>
  <c r="M30" i="12"/>
  <c r="N30" i="12"/>
  <c r="K31" i="12"/>
  <c r="L31" i="12"/>
  <c r="M31" i="12"/>
  <c r="N31" i="12"/>
  <c r="K32" i="12"/>
  <c r="L32" i="12"/>
  <c r="M32" i="12"/>
  <c r="N32" i="12"/>
  <c r="K33" i="12"/>
  <c r="L33" i="12"/>
  <c r="M33" i="12"/>
  <c r="N33" i="12"/>
  <c r="K35" i="12"/>
  <c r="L35" i="12"/>
  <c r="M35" i="12"/>
  <c r="N35" i="12"/>
  <c r="K36" i="12"/>
  <c r="L36" i="12"/>
  <c r="M36" i="12"/>
  <c r="N36" i="12"/>
  <c r="K37" i="12"/>
  <c r="L37" i="12"/>
  <c r="M37" i="12"/>
  <c r="N37" i="12"/>
  <c r="K38" i="12"/>
  <c r="L38" i="12"/>
  <c r="M38" i="12"/>
  <c r="N38" i="12"/>
  <c r="K39" i="12"/>
  <c r="L39" i="12"/>
  <c r="M39" i="12"/>
  <c r="N39" i="12"/>
  <c r="J5" i="12"/>
  <c r="J7" i="12"/>
  <c r="J8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" i="12"/>
  <c r="P19" i="12"/>
  <c r="K3" i="12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" i="11"/>
  <c r="P19" i="11"/>
  <c r="L3" i="12"/>
  <c r="M3" i="12"/>
  <c r="G4" i="3"/>
  <c r="S4" i="3"/>
  <c r="F75" i="5"/>
  <c r="F76" i="5"/>
  <c r="F56" i="4"/>
  <c r="Q2" i="9"/>
  <c r="B41" i="9"/>
  <c r="B37" i="9"/>
  <c r="B38" i="9"/>
  <c r="B39" i="9"/>
  <c r="B40" i="9"/>
  <c r="B33" i="9"/>
  <c r="B34" i="9"/>
  <c r="B35" i="9"/>
  <c r="B36" i="9"/>
  <c r="B27" i="9"/>
  <c r="B28" i="9"/>
  <c r="B29" i="9"/>
  <c r="B30" i="9"/>
  <c r="B31" i="9"/>
  <c r="B32" i="9"/>
  <c r="B18" i="9"/>
  <c r="B19" i="9"/>
  <c r="B20" i="9"/>
  <c r="B21" i="9"/>
  <c r="B22" i="9"/>
  <c r="B23" i="9"/>
  <c r="B24" i="9"/>
  <c r="B25" i="9"/>
  <c r="B26" i="9"/>
  <c r="B8" i="9"/>
  <c r="B9" i="9"/>
  <c r="B10" i="9"/>
  <c r="B11" i="9"/>
  <c r="B12" i="9"/>
  <c r="B13" i="9"/>
  <c r="B14" i="9"/>
  <c r="B15" i="9"/>
  <c r="B16" i="9"/>
  <c r="B17" i="9"/>
  <c r="B7" i="9"/>
  <c r="K33" i="11"/>
  <c r="J5" i="11"/>
  <c r="L7" i="12"/>
  <c r="J9" i="12"/>
  <c r="H4" i="3"/>
  <c r="T4" i="3"/>
  <c r="K4" i="12"/>
  <c r="K3" i="11"/>
  <c r="K5" i="11"/>
  <c r="K6" i="11"/>
  <c r="K7" i="11"/>
  <c r="K24" i="11"/>
  <c r="K25" i="12"/>
  <c r="F14" i="6"/>
  <c r="Q14" i="6"/>
  <c r="K62" i="3"/>
  <c r="K63" i="3"/>
  <c r="K55" i="4"/>
  <c r="I4" i="3"/>
  <c r="J4" i="3"/>
  <c r="L8" i="12"/>
  <c r="L5" i="11"/>
  <c r="M5" i="11"/>
  <c r="M6" i="12"/>
  <c r="L4" i="12"/>
  <c r="L33" i="11"/>
  <c r="M4" i="12"/>
  <c r="M3" i="11"/>
  <c r="U15" i="9"/>
  <c r="U16" i="9"/>
  <c r="V16" i="9"/>
  <c r="U17" i="9"/>
  <c r="U18" i="9"/>
  <c r="V18" i="9"/>
  <c r="U19" i="9"/>
  <c r="U20" i="9"/>
  <c r="V20" i="9"/>
  <c r="U21" i="9"/>
  <c r="U22" i="9"/>
  <c r="V22" i="9"/>
  <c r="U23" i="9"/>
  <c r="U24" i="9"/>
  <c r="V24" i="9"/>
  <c r="U25" i="9"/>
  <c r="U26" i="9"/>
  <c r="V26" i="9"/>
  <c r="U27" i="9"/>
  <c r="U28" i="9"/>
  <c r="V28" i="9"/>
  <c r="U29" i="9"/>
  <c r="U30" i="9"/>
  <c r="V30" i="9"/>
  <c r="U31" i="9"/>
  <c r="U32" i="9"/>
  <c r="V32" i="9"/>
  <c r="U33" i="9"/>
  <c r="U34" i="9"/>
  <c r="V34" i="9"/>
  <c r="U35" i="9"/>
  <c r="U36" i="9"/>
  <c r="V36" i="9"/>
  <c r="U37" i="9"/>
  <c r="U38" i="9"/>
  <c r="V38" i="9"/>
  <c r="U39" i="9"/>
  <c r="U40" i="9"/>
  <c r="V40" i="9"/>
  <c r="U41" i="9"/>
  <c r="U8" i="9"/>
  <c r="V8" i="9"/>
  <c r="U9" i="9"/>
  <c r="U10" i="9"/>
  <c r="V10" i="9"/>
  <c r="U11" i="9"/>
  <c r="U12" i="9"/>
  <c r="V12" i="9"/>
  <c r="U13" i="9"/>
  <c r="U14" i="9"/>
  <c r="V14" i="9"/>
  <c r="U7" i="9"/>
  <c r="V25" i="9"/>
  <c r="V27" i="9"/>
  <c r="V29" i="9"/>
  <c r="V31" i="9"/>
  <c r="V33" i="9"/>
  <c r="V35" i="9"/>
  <c r="V37" i="9"/>
  <c r="V39" i="9"/>
  <c r="V41" i="9"/>
  <c r="F2" i="9"/>
  <c r="G2" i="9"/>
  <c r="H2" i="9"/>
  <c r="I2" i="9"/>
  <c r="J2" i="9"/>
  <c r="L2" i="9"/>
  <c r="N2" i="9"/>
  <c r="E2" i="9"/>
  <c r="S42" i="9"/>
  <c r="P42" i="9"/>
  <c r="O42" i="9"/>
  <c r="N42" i="9"/>
  <c r="M42" i="9"/>
  <c r="L42" i="9"/>
  <c r="K42" i="9"/>
  <c r="J42" i="9"/>
  <c r="I42" i="9"/>
  <c r="H42" i="9"/>
  <c r="G42" i="9"/>
  <c r="F42" i="9"/>
  <c r="E42" i="9"/>
  <c r="V23" i="9"/>
  <c r="V21" i="9"/>
  <c r="V19" i="9"/>
  <c r="V17" i="9"/>
  <c r="V15" i="9"/>
  <c r="V13" i="9"/>
  <c r="V11" i="9"/>
  <c r="V9" i="9"/>
  <c r="V7" i="9"/>
  <c r="C4" i="9"/>
  <c r="D218" i="1"/>
  <c r="E218" i="1"/>
  <c r="D220" i="1"/>
  <c r="E220" i="1"/>
  <c r="F82" i="2"/>
  <c r="M82" i="2"/>
  <c r="D221" i="1"/>
  <c r="E221" i="1"/>
  <c r="D219" i="1"/>
  <c r="E219" i="1"/>
  <c r="D222" i="1"/>
  <c r="E222" i="1"/>
  <c r="D195" i="1"/>
  <c r="D74" i="1"/>
  <c r="D215" i="1"/>
  <c r="J54" i="4"/>
  <c r="F54" i="4"/>
  <c r="K75" i="5"/>
  <c r="K76" i="5"/>
  <c r="K56" i="4"/>
  <c r="V4" i="3"/>
  <c r="N4" i="12"/>
  <c r="K54" i="4"/>
  <c r="G54" i="4"/>
  <c r="H75" i="5"/>
  <c r="H76" i="5"/>
  <c r="H56" i="4"/>
  <c r="T50" i="4"/>
  <c r="T51" i="4"/>
  <c r="I67" i="4"/>
  <c r="T7" i="3"/>
  <c r="L6" i="11"/>
  <c r="V6" i="3"/>
  <c r="N6" i="12"/>
  <c r="R6" i="3"/>
  <c r="R62" i="3"/>
  <c r="R63" i="3"/>
  <c r="F63" i="4"/>
  <c r="J6" i="12"/>
  <c r="D223" i="1"/>
  <c r="E223" i="1"/>
  <c r="U4" i="3"/>
  <c r="L34" i="12"/>
  <c r="L3" i="11"/>
  <c r="L6" i="12"/>
  <c r="L7" i="11"/>
  <c r="F105" i="6"/>
  <c r="F106" i="6"/>
  <c r="F57" i="4"/>
  <c r="N5" i="11"/>
  <c r="K5" i="12"/>
  <c r="I54" i="3"/>
  <c r="S54" i="3"/>
  <c r="K34" i="12"/>
  <c r="I8" i="3"/>
  <c r="S8" i="3"/>
  <c r="K8" i="12"/>
  <c r="I7" i="3"/>
  <c r="S7" i="3"/>
  <c r="K7" i="12"/>
  <c r="W62" i="3"/>
  <c r="W63" i="3"/>
  <c r="K63" i="4"/>
  <c r="S6" i="3"/>
  <c r="S62" i="3"/>
  <c r="S63" i="3"/>
  <c r="G63" i="4"/>
  <c r="K6" i="12"/>
  <c r="J41" i="12"/>
  <c r="J42" i="12"/>
  <c r="J45" i="12"/>
  <c r="S50" i="4"/>
  <c r="S51" i="4"/>
  <c r="H67" i="4"/>
  <c r="S83" i="2"/>
  <c r="S84" i="2"/>
  <c r="G66" i="4"/>
  <c r="V83" i="2"/>
  <c r="V84" i="2"/>
  <c r="J66" i="4"/>
  <c r="Q102" i="6"/>
  <c r="Q103" i="6"/>
  <c r="F65" i="4"/>
  <c r="N3" i="12"/>
  <c r="F83" i="2"/>
  <c r="F58" i="4"/>
  <c r="T14" i="6"/>
  <c r="T102" i="6"/>
  <c r="T103" i="6"/>
  <c r="I65" i="4"/>
  <c r="I105" i="6"/>
  <c r="I106" i="6"/>
  <c r="I57" i="4"/>
  <c r="R14" i="6"/>
  <c r="R102" i="6"/>
  <c r="R103" i="6"/>
  <c r="G65" i="4"/>
  <c r="G105" i="6"/>
  <c r="G106" i="6"/>
  <c r="G57" i="4"/>
  <c r="Q50" i="4"/>
  <c r="Q51" i="4"/>
  <c r="F67" i="4"/>
  <c r="V50" i="4"/>
  <c r="V51" i="4"/>
  <c r="K67" i="4"/>
  <c r="R50" i="4"/>
  <c r="R51" i="4"/>
  <c r="G67" i="4"/>
  <c r="U50" i="4"/>
  <c r="U51" i="4"/>
  <c r="J67" i="4"/>
  <c r="U83" i="2"/>
  <c r="U84" i="2"/>
  <c r="I66" i="4"/>
  <c r="T83" i="2"/>
  <c r="T84" i="2"/>
  <c r="H66" i="4"/>
  <c r="V102" i="6"/>
  <c r="V103" i="6"/>
  <c r="K65" i="4"/>
  <c r="U102" i="6"/>
  <c r="U103" i="6"/>
  <c r="J65" i="4"/>
  <c r="S102" i="6"/>
  <c r="S103" i="6"/>
  <c r="H65" i="4"/>
  <c r="N3" i="11"/>
  <c r="J8" i="11"/>
  <c r="J41" i="11"/>
  <c r="K4" i="11"/>
  <c r="K41" i="11"/>
  <c r="G62" i="3"/>
  <c r="G63" i="3"/>
  <c r="G55" i="4"/>
  <c r="F62" i="3"/>
  <c r="F63" i="3"/>
  <c r="F55" i="4"/>
  <c r="D41" i="11"/>
  <c r="D42" i="11"/>
  <c r="D41" i="12"/>
  <c r="D42" i="12"/>
  <c r="H54" i="4"/>
  <c r="H5" i="3"/>
  <c r="J44" i="12"/>
  <c r="F60" i="4"/>
  <c r="K60" i="4"/>
  <c r="G68" i="4"/>
  <c r="G72" i="4"/>
  <c r="U8" i="3"/>
  <c r="M8" i="12"/>
  <c r="J8" i="3"/>
  <c r="M7" i="11"/>
  <c r="K41" i="12"/>
  <c r="U7" i="3"/>
  <c r="M6" i="11"/>
  <c r="J7" i="3"/>
  <c r="M7" i="12"/>
  <c r="U54" i="3"/>
  <c r="M34" i="12"/>
  <c r="J54" i="3"/>
  <c r="M33" i="11"/>
  <c r="F68" i="4"/>
  <c r="F72" i="4"/>
  <c r="K68" i="4"/>
  <c r="K72" i="4"/>
  <c r="G60" i="4"/>
  <c r="J42" i="11"/>
  <c r="J45" i="11"/>
  <c r="J44" i="11"/>
  <c r="K42" i="11"/>
  <c r="K45" i="11"/>
  <c r="K44" i="11"/>
  <c r="T5" i="3"/>
  <c r="T62" i="3"/>
  <c r="T63" i="3"/>
  <c r="H63" i="4"/>
  <c r="H68" i="4"/>
  <c r="H72" i="4"/>
  <c r="L5" i="12"/>
  <c r="L41" i="12"/>
  <c r="I5" i="3"/>
  <c r="H62" i="3"/>
  <c r="H63" i="3"/>
  <c r="H55" i="4"/>
  <c r="H60" i="4"/>
  <c r="L4" i="11"/>
  <c r="L41" i="11"/>
  <c r="K42" i="12"/>
  <c r="K45" i="12"/>
  <c r="K44" i="12"/>
  <c r="V8" i="3"/>
  <c r="N8" i="12"/>
  <c r="N7" i="11"/>
  <c r="V54" i="3"/>
  <c r="N34" i="12"/>
  <c r="N33" i="11"/>
  <c r="V7" i="3"/>
  <c r="N7" i="12"/>
  <c r="N6" i="11"/>
  <c r="L42" i="11"/>
  <c r="L45" i="11"/>
  <c r="L44" i="11"/>
  <c r="U5" i="3"/>
  <c r="U62" i="3"/>
  <c r="U63" i="3"/>
  <c r="I63" i="4"/>
  <c r="I68" i="4"/>
  <c r="I72" i="4"/>
  <c r="J5" i="3"/>
  <c r="I62" i="3"/>
  <c r="I63" i="3"/>
  <c r="I55" i="4"/>
  <c r="I60" i="4"/>
  <c r="M4" i="11"/>
  <c r="M41" i="11"/>
  <c r="M5" i="12"/>
  <c r="M41" i="12"/>
  <c r="L42" i="12"/>
  <c r="L45" i="12"/>
  <c r="L44" i="12"/>
  <c r="M42" i="11"/>
  <c r="M45" i="11"/>
  <c r="M44" i="11"/>
  <c r="V5" i="3"/>
  <c r="V62" i="3"/>
  <c r="V63" i="3"/>
  <c r="J63" i="4"/>
  <c r="J68" i="4"/>
  <c r="J72" i="4"/>
  <c r="N5" i="12"/>
  <c r="N41" i="12"/>
  <c r="J62" i="3"/>
  <c r="J63" i="3"/>
  <c r="J55" i="4"/>
  <c r="J60" i="4"/>
  <c r="N4" i="11"/>
  <c r="N41" i="11"/>
  <c r="M44" i="12"/>
  <c r="M42" i="12"/>
  <c r="M45" i="12"/>
  <c r="N44" i="11"/>
  <c r="N42" i="11"/>
  <c r="N45" i="11"/>
  <c r="N42" i="12"/>
  <c r="N45" i="12"/>
  <c r="N44" i="12"/>
</calcChain>
</file>

<file path=xl/sharedStrings.xml><?xml version="1.0" encoding="utf-8"?>
<sst xmlns="http://schemas.openxmlformats.org/spreadsheetml/2006/main" count="1815" uniqueCount="684">
  <si>
    <t>Process #</t>
  </si>
  <si>
    <t>Process</t>
  </si>
  <si>
    <t>Time</t>
  </si>
  <si>
    <t>Cards to Print</t>
  </si>
  <si>
    <t>Lay Out Frame</t>
  </si>
  <si>
    <t>Tack Frame</t>
  </si>
  <si>
    <t>8.5x20                                   Weld Frame</t>
  </si>
  <si>
    <t>Drill Weep Holes</t>
  </si>
  <si>
    <t>Stamp VIN on Frame</t>
  </si>
  <si>
    <t>Set Axles and Tires</t>
  </si>
  <si>
    <t>Make Fresh Tank Brackets</t>
  </si>
  <si>
    <t>Read Order</t>
  </si>
  <si>
    <t>Pull All Parts</t>
  </si>
  <si>
    <t>Prep Tanks</t>
  </si>
  <si>
    <t>Install Jacks, Sewer Hose, Spare Tire Rack</t>
  </si>
  <si>
    <t>Wire Brakes</t>
  </si>
  <si>
    <t>Drill Grey &amp; Black Tank Flat Brackets and Angles</t>
  </si>
  <si>
    <t>Make Wire Harness</t>
  </si>
  <si>
    <t>Fasten Tanks</t>
  </si>
  <si>
    <t>Fasten Water Line</t>
  </si>
  <si>
    <t>Hook Up Wires</t>
  </si>
  <si>
    <t>Waste Tanks Drain Pumbing</t>
  </si>
  <si>
    <t>Mount Spare Tire</t>
  </si>
  <si>
    <t>Fresh Water Fill and Vent Hoses</t>
  </si>
  <si>
    <t>Top Weld</t>
  </si>
  <si>
    <t>Install Coupler</t>
  </si>
  <si>
    <t>Install D-Rings</t>
  </si>
  <si>
    <t>Cut A-Track Slots</t>
  </si>
  <si>
    <t>Cut 1st Piece of Flooring</t>
  </si>
  <si>
    <t>Level Frame</t>
  </si>
  <si>
    <t>Grind Top Welds</t>
  </si>
  <si>
    <t>Set Wheel wells or Wheel Well Metal</t>
  </si>
  <si>
    <t>Spare Tire</t>
  </si>
  <si>
    <t>Install Flooring</t>
  </si>
  <si>
    <t>Weld in A-Track Backer</t>
  </si>
  <si>
    <t>Install A-Track</t>
  </si>
  <si>
    <t>Drill Plumbing Holes and Toilet Drains</t>
  </si>
  <si>
    <t>Drill Holes for Gas Lines and Low Points</t>
  </si>
  <si>
    <t>Cover Floor</t>
  </si>
  <si>
    <t>Mirror All Openings and Top Rail VHB Around Wheel Well Area</t>
  </si>
  <si>
    <t>Set Walls              Rear Header                 Front Walls</t>
  </si>
  <si>
    <t>Roof Bows</t>
  </si>
  <si>
    <t>Final Weld on Sidewalls</t>
  </si>
  <si>
    <t>Grind Sidewalls</t>
  </si>
  <si>
    <t>Square Front and Rear Ends</t>
  </si>
  <si>
    <t>Cut Out Doorway and Weld in 1 1/2" Flat</t>
  </si>
  <si>
    <t>Caulk Floor Around Outside Edge</t>
  </si>
  <si>
    <t>Radius Blocks in Window Corners</t>
  </si>
  <si>
    <t>Azdel Front End</t>
  </si>
  <si>
    <t>Set Interior Front Wall and Cage</t>
  </si>
  <si>
    <t>Drill Holes for Wiring</t>
  </si>
  <si>
    <t>Grommet All Holes Where Needed</t>
  </si>
  <si>
    <t>Rough Wire Unit</t>
  </si>
  <si>
    <t>Install Ground Wires</t>
  </si>
  <si>
    <t>Front Cage</t>
  </si>
  <si>
    <t>Battery Shelf</t>
  </si>
  <si>
    <t>Water Shelf</t>
  </si>
  <si>
    <t>Prep Water Heater</t>
  </si>
  <si>
    <t>Drop Water Heater On Shelf</t>
  </si>
  <si>
    <t>Wire Water Heater</t>
  </si>
  <si>
    <t>Ceiling Panel</t>
  </si>
  <si>
    <t>Azdel Inside Front Wall</t>
  </si>
  <si>
    <t>Install 1st Piece of Azdel On Each Side of Sidewall</t>
  </si>
  <si>
    <t>Bathroom Upper Cabinet and Counter Top</t>
  </si>
  <si>
    <t>Set Tall Linen Cabinet In Bathroom</t>
  </si>
  <si>
    <t>Set Tall Kitchen in Broom Closet</t>
  </si>
  <si>
    <t>Prep Shower for Install</t>
  </si>
  <si>
    <t>Shower Faucet</t>
  </si>
  <si>
    <t>Low Point Drains and Water Lines</t>
  </si>
  <si>
    <t>Install Shower</t>
  </si>
  <si>
    <t>Set Bath Wall and Drill Holes for Plumbing and Wiring</t>
  </si>
  <si>
    <t>Panel Interior Front Wall Bath</t>
  </si>
  <si>
    <t>Panel Interior Bathroom</t>
  </si>
  <si>
    <t>Plumb Drain Vents</t>
  </si>
  <si>
    <t>Panel Outside of Bath Wall</t>
  </si>
  <si>
    <t>Panel All Interior Walls</t>
  </si>
  <si>
    <t>Route All Openings and Cut All Switches and Recepts</t>
  </si>
  <si>
    <t>Add Backer for Wall Switches</t>
  </si>
  <si>
    <t>Install Plumbing and Vent Pipes</t>
  </si>
  <si>
    <t>Insulate</t>
  </si>
  <si>
    <t>Insulate Front End</t>
  </si>
  <si>
    <t>Refer Cabinet</t>
  </si>
  <si>
    <t>Hang Rear Corners Stainless Steel</t>
  </si>
  <si>
    <t>Prep for CS Metal</t>
  </si>
  <si>
    <t>Degabond CS</t>
  </si>
  <si>
    <t>Hang CS Metal</t>
  </si>
  <si>
    <t>Route CS Metal</t>
  </si>
  <si>
    <t>Prep for RS Metal</t>
  </si>
  <si>
    <t>Degabond RS</t>
  </si>
  <si>
    <t>Hang RS Metal</t>
  </si>
  <si>
    <t>Route RS Metal</t>
  </si>
  <si>
    <t>Prep Front End For Metal</t>
  </si>
  <si>
    <t>Metal Front End</t>
  </si>
  <si>
    <t>Gravel Guard</t>
  </si>
  <si>
    <t>Front Trim Pieces</t>
  </si>
  <si>
    <t>Route Baggage Doors</t>
  </si>
  <si>
    <t>Set Furnace and Install Furnace Vent</t>
  </si>
  <si>
    <t>Install Intellipower</t>
  </si>
  <si>
    <t>Battery Disconnect and Divider Panel</t>
  </si>
  <si>
    <t>Install Water Heater</t>
  </si>
  <si>
    <t>3 LB LP Test</t>
  </si>
  <si>
    <t>Assemble and Test LP Lines</t>
  </si>
  <si>
    <t>Install LP Lines</t>
  </si>
  <si>
    <t>Mount Pump</t>
  </si>
  <si>
    <t>Install and Hook Up Front Plumbing Kit</t>
  </si>
  <si>
    <t>Outside Water Fill</t>
  </si>
  <si>
    <t>Outside Shower</t>
  </si>
  <si>
    <t>LP Tray and Tanks</t>
  </si>
  <si>
    <t>Rope Rings</t>
  </si>
  <si>
    <t>Recept Install</t>
  </si>
  <si>
    <t>Prep Puck Lights in Overhead</t>
  </si>
  <si>
    <t>Assemble Kitchen Overhead Install Puck</t>
  </si>
  <si>
    <t>Interior Switch Hook Up</t>
  </si>
  <si>
    <t>Interior Hook Up</t>
  </si>
  <si>
    <t>Install Bargmen Cord and Junction Box</t>
  </si>
  <si>
    <t>Install Battery               Single 20                        Double 60</t>
  </si>
  <si>
    <t>Loom Wires Where Needed</t>
  </si>
  <si>
    <t>Set Kitchen Base</t>
  </si>
  <si>
    <t xml:space="preserve">Main Switch Panel Hook Up               No Stereo 45 </t>
  </si>
  <si>
    <t>Battery Disconnect</t>
  </si>
  <si>
    <t>Stereo Ant.</t>
  </si>
  <si>
    <t>Wire Cover</t>
  </si>
  <si>
    <t>Install Kitchen Overhead</t>
  </si>
  <si>
    <t>Set Refer</t>
  </si>
  <si>
    <t>Trim Refer Cabinet</t>
  </si>
  <si>
    <t>Insulate Roof</t>
  </si>
  <si>
    <t>Metal Roof and Deggabond</t>
  </si>
  <si>
    <t>Upper Rub Rail</t>
  </si>
  <si>
    <t>Awning Rail</t>
  </si>
  <si>
    <t>Front Roof Radius</t>
  </si>
  <si>
    <t>Clearance Lights</t>
  </si>
  <si>
    <t>Holes for Plumbing Vents</t>
  </si>
  <si>
    <t>Route Roof Vents</t>
  </si>
  <si>
    <t>Set A/C</t>
  </si>
  <si>
    <t>Install Vents and Seal Around Sides of Maxxair Brackets</t>
  </si>
  <si>
    <t>Install Maxxair Covers</t>
  </si>
  <si>
    <t>Install Plumbing Vent Covers and Tailpipes</t>
  </si>
  <si>
    <t>Seal Roof</t>
  </si>
  <si>
    <t>Seal Under Front Radius and Down Front Edge of Front Trim Pieces</t>
  </si>
  <si>
    <t>Upper Flow Thru Vent, Scene Light, Speakers</t>
  </si>
  <si>
    <t>Seal Under Rub Rail</t>
  </si>
  <si>
    <t>Fenders</t>
  </si>
  <si>
    <t>Lower Rub Rail                 7x20: 35 min</t>
  </si>
  <si>
    <t>Cut Fenders to Proper Length and Front Trim</t>
  </si>
  <si>
    <t>Wire Lower Clearence Lights</t>
  </si>
  <si>
    <t>Fender Lights</t>
  </si>
  <si>
    <t>Install Kitchen Counter Top</t>
  </si>
  <si>
    <t>Install Microwave</t>
  </si>
  <si>
    <t>Kitchen Plumbing</t>
  </si>
  <si>
    <t>Refer Hook Up</t>
  </si>
  <si>
    <t>Outside Refer Vent</t>
  </si>
  <si>
    <t>Outside Water Heater and Furnace Vent</t>
  </si>
  <si>
    <t>Install Outside Water Heater Door</t>
  </si>
  <si>
    <t>Wire Upper Cleanance and Loading Lights (Int. Hook Up)</t>
  </si>
  <si>
    <t>Trim Ramp Door Opening</t>
  </si>
  <si>
    <t>Flow Through Vents</t>
  </si>
  <si>
    <t>Install Windows</t>
  </si>
  <si>
    <t>Day and Night Shades</t>
  </si>
  <si>
    <t>ATP Kickplate</t>
  </si>
  <si>
    <t>Hook Up A/C</t>
  </si>
  <si>
    <t>Install Motorbase</t>
  </si>
  <si>
    <t>Install Outside Coax</t>
  </si>
  <si>
    <t>Exterior Recept Install</t>
  </si>
  <si>
    <t>Exterior 12V Outlet</t>
  </si>
  <si>
    <t>Drill External Speaker Holes</t>
  </si>
  <si>
    <t>Drill Holes for Scene Lights</t>
  </si>
  <si>
    <t>Install Speakers</t>
  </si>
  <si>
    <t>Install Scene Light</t>
  </si>
  <si>
    <t>Cove</t>
  </si>
  <si>
    <t>Trim Interior</t>
  </si>
  <si>
    <t>Speaker Covers</t>
  </si>
  <si>
    <t>Vents Garnish</t>
  </si>
  <si>
    <t>Living Room Overhead</t>
  </si>
  <si>
    <t>Trim Shower</t>
  </si>
  <si>
    <t>Towel Bar</t>
  </si>
  <si>
    <t>Install Mirror</t>
  </si>
  <si>
    <t>Shower Curtain Rod</t>
  </si>
  <si>
    <t>Install Toilet</t>
  </si>
  <si>
    <t>LP Test, Water Test</t>
  </si>
  <si>
    <t>Hi-pot Check</t>
  </si>
  <si>
    <t>Electrical Systems Check</t>
  </si>
  <si>
    <t>Enterance Door</t>
  </si>
  <si>
    <t>Grab Handle Enterance Door</t>
  </si>
  <si>
    <t>Trim Enterance Door</t>
  </si>
  <si>
    <t>Refer Panels</t>
  </si>
  <si>
    <t>Awning</t>
  </si>
  <si>
    <t>Front Baggage Door</t>
  </si>
  <si>
    <t>Bathdoor</t>
  </si>
  <si>
    <t>Trim Bathroom Door</t>
  </si>
  <si>
    <t>Flip Up Table</t>
  </si>
  <si>
    <t>Trim Wheel Wells (8.5' wide only)</t>
  </si>
  <si>
    <t>License Plate</t>
  </si>
  <si>
    <t>Grab Handles (Ramp)</t>
  </si>
  <si>
    <t>Happijac</t>
  </si>
  <si>
    <t xml:space="preserve"> Install Bed Door</t>
  </si>
  <si>
    <t>Fold Up Sofa</t>
  </si>
  <si>
    <t>Vinyl Zippered Rear Opening</t>
  </si>
  <si>
    <t>Fire Ext., LP Detector, Carbon Monoxide Detector</t>
  </si>
  <si>
    <t>Flood Test</t>
  </si>
  <si>
    <t>Clean Exterior</t>
  </si>
  <si>
    <t>Exterior Stickers and Logos</t>
  </si>
  <si>
    <t>Caulk Exterior</t>
  </si>
  <si>
    <t>Clean Interior</t>
  </si>
  <si>
    <t>Interior Stickers</t>
  </si>
  <si>
    <t>Caulk Interior</t>
  </si>
  <si>
    <t>Shower Curtain</t>
  </si>
  <si>
    <t>Foam all Holes Through Floor</t>
  </si>
  <si>
    <t>Grease Caps</t>
  </si>
  <si>
    <t>Tighten Wheel Lugs</t>
  </si>
  <si>
    <t>Total Man Hours</t>
  </si>
  <si>
    <t>Station</t>
  </si>
  <si>
    <t>Tail Lights, License Plate Light Installed</t>
  </si>
  <si>
    <t>Station 1</t>
  </si>
  <si>
    <t>Station 2</t>
  </si>
  <si>
    <t>Station 3</t>
  </si>
  <si>
    <t>Station 4</t>
  </si>
  <si>
    <t>Station 5</t>
  </si>
  <si>
    <t>Ramp Door Install</t>
  </si>
  <si>
    <t>x</t>
  </si>
  <si>
    <t>Work Standard priority</t>
  </si>
  <si>
    <t xml:space="preserve"> </t>
  </si>
  <si>
    <t>Install Front Roof Trim Piece</t>
  </si>
  <si>
    <t>Upper Clearance Lights</t>
  </si>
  <si>
    <t>Rear Loading Lights</t>
  </si>
  <si>
    <t xml:space="preserve">Move to </t>
  </si>
  <si>
    <t>prep table</t>
  </si>
  <si>
    <t xml:space="preserve">tack R/S sidewall </t>
  </si>
  <si>
    <t>weld R/S sidewall</t>
  </si>
  <si>
    <t>F</t>
  </si>
  <si>
    <t>Wire Upper Clearance and Loading Lights (Int. Hook Up)</t>
  </si>
  <si>
    <t>wire upper clearence lights</t>
  </si>
  <si>
    <t>Team Members</t>
  </si>
  <si>
    <t>Notes</t>
  </si>
  <si>
    <t>Jason Schlabach</t>
  </si>
  <si>
    <t>Number
Required</t>
  </si>
  <si>
    <t>Number
Trained</t>
  </si>
  <si>
    <r>
      <t>Over/</t>
    </r>
    <r>
      <rPr>
        <sz val="24"/>
        <color rgb="FFFF0000"/>
        <rFont val="Calibri"/>
        <family val="2"/>
        <scheme val="minor"/>
      </rPr>
      <t>(Under)</t>
    </r>
  </si>
  <si>
    <t>Date</t>
  </si>
  <si>
    <t xml:space="preserve">                    Task</t>
  </si>
  <si>
    <t>Turnover/
Work Performance</t>
  </si>
  <si>
    <t>Legend</t>
  </si>
  <si>
    <t xml:space="preserve"> - Repeated Back Steps, Key Points, &amp; Reasons     </t>
  </si>
  <si>
    <t xml:space="preserve"> - Not Trained</t>
  </si>
  <si>
    <t xml:space="preserve"> -  In Training</t>
  </si>
  <si>
    <t xml:space="preserve"> - Trained - Needs Supervision</t>
  </si>
  <si>
    <t xml:space="preserve"> - Fully Trained</t>
  </si>
  <si>
    <t xml:space="preserve"> - Trainer</t>
  </si>
  <si>
    <t>Dale Davis</t>
  </si>
  <si>
    <t>Ian Kettering</t>
  </si>
  <si>
    <t>Cristy Miller</t>
  </si>
  <si>
    <t>Mark Cosby</t>
  </si>
  <si>
    <t>Leon Hochstetler</t>
  </si>
  <si>
    <t>No</t>
  </si>
  <si>
    <t>ARV Station 1</t>
  </si>
  <si>
    <t>Welding</t>
  </si>
  <si>
    <t>ARV RV</t>
  </si>
  <si>
    <t>Walt Mason</t>
  </si>
  <si>
    <t>Heath Hawkins</t>
  </si>
  <si>
    <t>Leon Schwartz</t>
  </si>
  <si>
    <t>Prep Table</t>
  </si>
  <si>
    <t>Lay Out R/S Sidewall</t>
  </si>
  <si>
    <t>Lay Out C/S Sidewall</t>
  </si>
  <si>
    <t xml:space="preserve">tack C/S sidewall </t>
  </si>
  <si>
    <t>weld C/S sidewall</t>
  </si>
  <si>
    <t>Weld roof parts together</t>
  </si>
  <si>
    <t xml:space="preserve">Table prep for 1 pc roof </t>
  </si>
  <si>
    <t>Roof lay out</t>
  </si>
  <si>
    <t xml:space="preserve">Tack roof </t>
  </si>
  <si>
    <t xml:space="preserve">Weld 1 pc roof </t>
  </si>
  <si>
    <t>Weld front radius wall x 2</t>
  </si>
  <si>
    <t>Upper front wall</t>
  </si>
  <si>
    <t>Lower front wall</t>
  </si>
  <si>
    <t xml:space="preserve">Rear wall header </t>
  </si>
  <si>
    <t>Set Generator</t>
  </si>
  <si>
    <t>Generator cover prep</t>
  </si>
  <si>
    <t>cover install</t>
  </si>
  <si>
    <t>Wire in generator to transfer switch</t>
  </si>
  <si>
    <t>Generator test</t>
  </si>
  <si>
    <t>Install Jacks, Sewer Hose, Spare Tire Rack,sewage hose holder</t>
  </si>
  <si>
    <t>Fresh tank</t>
  </si>
  <si>
    <t xml:space="preserve">waste tanks </t>
  </si>
  <si>
    <t>Tank wiring and plumbing hook up</t>
  </si>
  <si>
    <t>Brake wires</t>
  </si>
  <si>
    <t>Run fuel lines &amp; carb canister</t>
  </si>
  <si>
    <t xml:space="preserve">Set Axles </t>
  </si>
  <si>
    <t>Install wheels</t>
  </si>
  <si>
    <t>Grind,tape, flip,weld,grind C/S sidewall</t>
  </si>
  <si>
    <t>Grind, tape,flip,weld,grind R/S sidewall</t>
  </si>
  <si>
    <t>Tighten Wheel Lugs &amp; check air presure in tires</t>
  </si>
  <si>
    <t>GS</t>
  </si>
  <si>
    <t>SR</t>
  </si>
  <si>
    <t>Who is responsible</t>
  </si>
  <si>
    <t>Actual person</t>
  </si>
  <si>
    <t xml:space="preserve">Time spent </t>
  </si>
  <si>
    <t>actual person</t>
  </si>
  <si>
    <t>Time spent</t>
  </si>
  <si>
    <t>Who is Responsible</t>
  </si>
  <si>
    <t>Actual Person</t>
  </si>
  <si>
    <t>Time Spent</t>
  </si>
  <si>
    <t xml:space="preserve">Main Switch Panel Hook Up      No Stereo 45 </t>
  </si>
  <si>
    <t>BM</t>
  </si>
  <si>
    <t>Who Is Responsible</t>
  </si>
  <si>
    <t>Who Is Respoinsible</t>
  </si>
  <si>
    <t>Steps Needing To Be Added</t>
  </si>
  <si>
    <t>LS,Tator</t>
  </si>
  <si>
    <t>Heath</t>
  </si>
  <si>
    <t>MH</t>
  </si>
  <si>
    <t>B</t>
  </si>
  <si>
    <t>x2=26.42</t>
  </si>
  <si>
    <t>ST 1</t>
  </si>
  <si>
    <t>ST 2</t>
  </si>
  <si>
    <t>ST 4</t>
  </si>
  <si>
    <t>ST 3</t>
  </si>
  <si>
    <t>ST 5</t>
  </si>
  <si>
    <t>Tator</t>
  </si>
  <si>
    <t>offline</t>
  </si>
  <si>
    <t>hook up fuel lines @ fuel  tank</t>
  </si>
  <si>
    <t>hook up fuel fill station</t>
  </si>
  <si>
    <t>Undercoat Wheel Well</t>
  </si>
  <si>
    <t>Paint at Openings (Windows, etc)</t>
  </si>
  <si>
    <t>VBH on End Tubes and at Wheels</t>
  </si>
  <si>
    <t>Rough Wire Unit (Front Bedroom: 4.5 hrs)</t>
  </si>
  <si>
    <t>Fasten Backers for Ducting and Above Cove</t>
  </si>
  <si>
    <t>Route Windows and Openings</t>
  </si>
  <si>
    <t>Hook Up Fule Lines</t>
  </si>
  <si>
    <t>Prep Front End Metal</t>
  </si>
  <si>
    <t>Metal Roof and Degabond</t>
  </si>
  <si>
    <t>Bend Down Edge of Metal Roof</t>
  </si>
  <si>
    <t>Intall Front Roof Trim Piece</t>
  </si>
  <si>
    <t>Set AC</t>
  </si>
  <si>
    <t>Install Vents and Seal MaxAir Brackets</t>
  </si>
  <si>
    <t>Install MaxAir Covers</t>
  </si>
  <si>
    <t>Install Plumbing and Vent Covers and Tail Pipes</t>
  </si>
  <si>
    <t>Clean Roof</t>
  </si>
  <si>
    <t>Seal Under Front Radius and Down Front Edge</t>
  </si>
  <si>
    <t>Refer Vent Cap</t>
  </si>
  <si>
    <t>*</t>
  </si>
  <si>
    <t xml:space="preserve">Weld frame  (8.5x20 </t>
  </si>
  <si>
    <t>Mh</t>
  </si>
  <si>
    <t>caulk  exterior corners of wheelwells</t>
  </si>
  <si>
    <t>RS</t>
  </si>
  <si>
    <t>total w/o rough wire</t>
  </si>
  <si>
    <t>NT</t>
  </si>
  <si>
    <t>JR</t>
  </si>
  <si>
    <t>cut first piece of flooring  (7' wide)</t>
  </si>
  <si>
    <t>mark wall lines on floor/cover floor</t>
  </si>
  <si>
    <t>Top weld and axles</t>
  </si>
  <si>
    <t>Install flooring ( 2 people)</t>
  </si>
  <si>
    <t>Quality Standard</t>
  </si>
  <si>
    <t>Total</t>
  </si>
  <si>
    <t>Prep</t>
  </si>
  <si>
    <t>7.0x20</t>
  </si>
  <si>
    <t>7.0x24</t>
  </si>
  <si>
    <t>8.5x20</t>
  </si>
  <si>
    <t>8.5x24</t>
  </si>
  <si>
    <t>8.5x28</t>
  </si>
  <si>
    <t>Options Influence</t>
  </si>
  <si>
    <t>Total (Hours)</t>
  </si>
  <si>
    <t>Total (Min)</t>
  </si>
  <si>
    <t>Weld roof trusses (2 min ea)</t>
  </si>
  <si>
    <t>Roof Truss Setup Time</t>
  </si>
  <si>
    <t>Backers, Beddoor, Table, Sofa, Dinette, …</t>
  </si>
  <si>
    <t>3 Season</t>
  </si>
  <si>
    <t>Opion Only (Gen or Fuel Station)</t>
  </si>
  <si>
    <t>Tank Flush</t>
  </si>
  <si>
    <t>Rob Smith</t>
  </si>
  <si>
    <t>TS</t>
  </si>
  <si>
    <t>JW</t>
  </si>
  <si>
    <t>Hi-Pot Test</t>
  </si>
  <si>
    <t>Electrical Systems check</t>
  </si>
  <si>
    <t>People</t>
  </si>
  <si>
    <t>Leon (L6)</t>
  </si>
  <si>
    <t>8528FB</t>
  </si>
  <si>
    <t>time saved</t>
  </si>
  <si>
    <t>leon schwartz</t>
  </si>
  <si>
    <t>heath hawkins</t>
  </si>
  <si>
    <t>mike hochstetler</t>
  </si>
  <si>
    <t>brian miller</t>
  </si>
  <si>
    <t>rob smith</t>
  </si>
  <si>
    <t>gary schlabach</t>
  </si>
  <si>
    <t>steve rodman</t>
  </si>
  <si>
    <t>journey wood</t>
  </si>
  <si>
    <t>nate turner</t>
  </si>
  <si>
    <t>tanner swihart</t>
  </si>
  <si>
    <t>tony chupp</t>
  </si>
  <si>
    <t>merle farmwald</t>
  </si>
  <si>
    <t xml:space="preserve">OPTION </t>
  </si>
  <si>
    <t>functionallity test</t>
  </si>
  <si>
    <t>Install recept for hoist in station 5</t>
  </si>
  <si>
    <t>Build 2nd box for control panel install</t>
  </si>
  <si>
    <t>IMPROVEMENT PROJECTS</t>
  </si>
  <si>
    <t xml:space="preserve">Exterior transition piece 6 x 99 (mill &amp; black) for roof/front wall - put on Kan Ban </t>
  </si>
  <si>
    <t xml:space="preserve">awning cradle                                                             </t>
  </si>
  <si>
    <t>prep beddoor</t>
  </si>
  <si>
    <t>install &amp; hook up LP tanks</t>
  </si>
  <si>
    <t>120/180</t>
  </si>
  <si>
    <t>90/90</t>
  </si>
  <si>
    <t>Install remainder of ceiling panals</t>
  </si>
  <si>
    <t>Who</t>
  </si>
  <si>
    <t>When</t>
  </si>
  <si>
    <t>Status</t>
  </si>
  <si>
    <t>John M</t>
  </si>
  <si>
    <t>9/7/16: Looking into bandsaw guide</t>
  </si>
  <si>
    <t>Benefit</t>
  </si>
  <si>
    <t>Guide for band saw
Cut Trim, Top of Cabinets, …</t>
  </si>
  <si>
    <t>Gary / Tony</t>
  </si>
  <si>
    <t>Kitted Parts box for battery install
- Design Box</t>
  </si>
  <si>
    <t>Kitted Parts box for intellipower install</t>
  </si>
  <si>
    <t>Kitted Battery cart for units without battery option, jumper cables</t>
  </si>
  <si>
    <t>Wire harness for electrical
-Whole Unit (Roof Wire Harness)</t>
  </si>
  <si>
    <t>Run separate electical circuit for router in station 3</t>
  </si>
  <si>
    <t>9/7/16: Need to Verify Tag Request</t>
  </si>
  <si>
    <t>9/7/16: Kit DONE, need to add picklist to cart, cart to be filled at mini-market / kitting station</t>
  </si>
  <si>
    <t>Gary</t>
  </si>
  <si>
    <t>9/7/16: DONE</t>
  </si>
  <si>
    <t>Wire Harness for intellipower</t>
  </si>
  <si>
    <t>f.b. - install kitchen base cab. &amp; countertop</t>
  </si>
  <si>
    <t>f.b. - install refer cab. &amp; trim</t>
  </si>
  <si>
    <t>f. b. -install toilet &amp; shower faucet</t>
  </si>
  <si>
    <t>f. b. - install bath vanity &amp; overhead cab</t>
  </si>
  <si>
    <t>f. b. - install furnace,water heater,shower.install kitchen radius &amp; azdel</t>
  </si>
  <si>
    <t>f. b. - install mechanical cab. Set bedroom wall . Install azdel &amp; radius</t>
  </si>
  <si>
    <t>f. b. - install front cabinets</t>
  </si>
  <si>
    <t>f.b. - only install plumbing kit</t>
  </si>
  <si>
    <t>f.b. - only install gas lines</t>
  </si>
  <si>
    <t>f. b. - install radius metal on bath- kit. Wall</t>
  </si>
  <si>
    <t>Install 2nd Battery</t>
  </si>
  <si>
    <t>Station Carts for 2, 3, 4, 5</t>
  </si>
  <si>
    <t>Low point drains &amp; water lines.     (std. unit)</t>
  </si>
  <si>
    <t>Mount pump &amp; hook up electric</t>
  </si>
  <si>
    <t>make new cart for flooring</t>
  </si>
  <si>
    <t>Leon S.</t>
  </si>
  <si>
    <t>make divider wall @ weld station for jigs</t>
  </si>
  <si>
    <t>?</t>
  </si>
  <si>
    <t>A/C Ducting…</t>
  </si>
  <si>
    <t>Option</t>
  </si>
  <si>
    <t>Finish Water Heater</t>
  </si>
  <si>
    <t>* Based on Options, Dinette</t>
  </si>
  <si>
    <t>* Based on Options</t>
  </si>
  <si>
    <t>* Based on Optiions (Middle - 28)</t>
  </si>
  <si>
    <t>Vents Garnish - Roof</t>
  </si>
  <si>
    <t>* Per Cabinet 4'</t>
  </si>
  <si>
    <t>Trim Entrance Door</t>
  </si>
  <si>
    <t>Install Bed Door</t>
  </si>
  <si>
    <t>rear loading lights</t>
  </si>
  <si>
    <t>install scene lights</t>
  </si>
  <si>
    <t>drill holes for scene lights</t>
  </si>
  <si>
    <t>digetal antenna</t>
  </si>
  <si>
    <t>No Options</t>
  </si>
  <si>
    <t>All Options</t>
  </si>
  <si>
    <t>Time (Min)</t>
  </si>
  <si>
    <t>Tag</t>
  </si>
  <si>
    <t>Tag #</t>
  </si>
  <si>
    <t>A/C Ducting - Single</t>
  </si>
  <si>
    <t>A/C Ducting - Double</t>
  </si>
  <si>
    <t>Weld frame</t>
  </si>
  <si>
    <t>Lower Rub Rail</t>
  </si>
  <si>
    <t>Productivity</t>
  </si>
  <si>
    <t>Target Number of Hours</t>
  </si>
  <si>
    <t>Productivity - Current</t>
  </si>
  <si>
    <t>Dealer Price</t>
  </si>
  <si>
    <t>install rest of azdel</t>
  </si>
  <si>
    <t>insulate entire exterior</t>
  </si>
  <si>
    <t>install recepts switches lights</t>
  </si>
  <si>
    <t>RS/BM</t>
  </si>
  <si>
    <t>LS</t>
  </si>
  <si>
    <t>Ramp Door Install - Car Hauler Pkg</t>
  </si>
  <si>
    <t>Patio Installation</t>
  </si>
  <si>
    <t>Bed Door</t>
  </si>
  <si>
    <t>Sofa</t>
  </si>
  <si>
    <t>Dinette</t>
  </si>
  <si>
    <t>Per</t>
  </si>
  <si>
    <t>Insulation - floor</t>
  </si>
  <si>
    <t>Microwave</t>
  </si>
  <si>
    <t>TV</t>
  </si>
  <si>
    <t>Stereo</t>
  </si>
  <si>
    <t>Install Carpet</t>
  </si>
  <si>
    <t>Tie Down Rings</t>
  </si>
  <si>
    <t>Vinyl Rear Opening</t>
  </si>
  <si>
    <t>Generator</t>
  </si>
  <si>
    <t>Fuel Station</t>
  </si>
  <si>
    <t>Generator with Fuel Station</t>
  </si>
  <si>
    <t>Install Bargmen Cord (7-Way) and Junction Box</t>
  </si>
  <si>
    <t>Trim Exterior Metal for Wheel Wells (8.5' wide only)</t>
  </si>
  <si>
    <t>Cut Stainless</t>
  </si>
  <si>
    <t>Grab Handle Entrance Door</t>
  </si>
  <si>
    <t>Install Entrance Door</t>
  </si>
  <si>
    <t>ARV Station 2</t>
  </si>
  <si>
    <t>install kitchen backsplash</t>
  </si>
  <si>
    <t>finish installing shower (rivets) &amp; shower head with accesseries</t>
  </si>
  <si>
    <t>install bath backsplash</t>
  </si>
  <si>
    <t>Black Package Metal under Ramp Door (Hinge)</t>
  </si>
  <si>
    <t>PACKAGE - BLACK EXTERIOR TRIM</t>
  </si>
  <si>
    <t>PACKAGE - CAR HAULER</t>
  </si>
  <si>
    <t>Trim - Stainless Steel Side Wall Lower</t>
  </si>
  <si>
    <t>Install Battery</t>
  </si>
  <si>
    <t>PACKAGE - 3 SEASON PLUMBING</t>
  </si>
  <si>
    <t>3 Season Plumbing</t>
  </si>
  <si>
    <t>STEREO - AM/FM/BLUETOOTH - W/ I/O SPEAKERS</t>
  </si>
  <si>
    <t>Radio Hook up</t>
  </si>
  <si>
    <t>PACKAGE - FRONT BEDROOM</t>
  </si>
  <si>
    <t>Install Front Bedroom Bed Frame</t>
  </si>
  <si>
    <t>DOOR - BED - BOTTOM HINGE - QUEEN SIZE MATTRESS - RS
DOOR - BED - BOTTOM HINGE - QUEEN SIZE MATTRESS - CS</t>
  </si>
  <si>
    <t>Install Happijac</t>
  </si>
  <si>
    <t>HAPPIJAC - QUEEN SIZE SYSTEM  - Middle
HAPPIJAC - QUEEN SIZE SYSTEM  - Rear</t>
  </si>
  <si>
    <t>Each</t>
  </si>
  <si>
    <t xml:space="preserve">SOFA - FOLD UP SLEEPER - 7' - RS - Front 
SOFA - FOLD UP SLEEPER - 7' - CS - Front 
SOFA - FOLD UP SLEEPER - 7' - RS - Rear 
SOFA - FOLD UP SLEEPER - 7' - CS - Rear </t>
  </si>
  <si>
    <t>Install Dinette (each)</t>
  </si>
  <si>
    <t>Install sofa (each)</t>
  </si>
  <si>
    <t xml:space="preserve">DINETTE </t>
  </si>
  <si>
    <t>(2) A/C - 13,500 BTU - LOW PROFILE - 10.5" - W/ DUCTING &amp; VENTS
A/C - 13,500 BTU - LOW PROFILE - 10.5" - W/ DUCTING &amp; VENTS
A/C - 15,000 BTU - LOW PROFILE - 10.5" - W/ DUCTING &amp; VENTS</t>
  </si>
  <si>
    <t>Hook Up A/C (Each)</t>
  </si>
  <si>
    <t>Install Cabinet - Overhead (Each)</t>
  </si>
  <si>
    <t>CABINET - ALUMINUM - UPPER - STRAIGHT - 4' CS
CABINET - ALUMINUM - UPPER - STRAIGHT - 4' RS
CABINET - ALUMINUM - UPPER - STRAIGHT - 8' CS
CABINET - ALUMINUM - UPPER - STRAIGHT - 8' RS</t>
  </si>
  <si>
    <t>MICROWAVE - 1.1 CU. FT. - 1000W - CONVECTION</t>
  </si>
  <si>
    <t>Install Vinyl Zippered Rear Opening</t>
  </si>
  <si>
    <t>VINYL - ZIPPERED - REAR OPENING</t>
  </si>
  <si>
    <t>Install Windows (Each)</t>
  </si>
  <si>
    <t>Install Windows (All Std)</t>
  </si>
  <si>
    <t>36" X 24" SLIDER WINDOW - RS 
36" X 24" SLIDER WINDOW - CS</t>
  </si>
  <si>
    <t>Install Outside Shower</t>
  </si>
  <si>
    <t>SHOWER - EXTERIOR</t>
  </si>
  <si>
    <t>Wire Lower Clearance Lights</t>
  </si>
  <si>
    <t>wire upper clearance lights</t>
  </si>
  <si>
    <t>Wire Loading Lights</t>
  </si>
  <si>
    <t>REAR LOADING LIGHTS – 12V LED</t>
  </si>
  <si>
    <t>Generator 5.5K with Fuel Station
Fuel Station</t>
  </si>
  <si>
    <t>install 3'' grommmets for holes</t>
  </si>
  <si>
    <t>cover floor</t>
  </si>
  <si>
    <t>final weld on front walls</t>
  </si>
  <si>
    <t>+</t>
  </si>
  <si>
    <t>Clean Interior - Cabinets (Each)</t>
  </si>
  <si>
    <t>4in Addition Ht Sub Frame</t>
  </si>
  <si>
    <t>PACKAGE - 4IN ADDITIONAL GROUND CLEARANCE</t>
  </si>
  <si>
    <t>CS Bed Door</t>
  </si>
  <si>
    <t xml:space="preserve">* </t>
  </si>
  <si>
    <t>DOOR - BED - BOTTOM HINGE - QUEEN SIZE MATTRESS - CS</t>
  </si>
  <si>
    <t>RS Bed Door</t>
  </si>
  <si>
    <t>DOOR - BED - BOTTOM HINGE - QUEEN SIZE MATTRESS - RS</t>
  </si>
  <si>
    <t>Happijac (each)</t>
  </si>
  <si>
    <t>Sofa (each)</t>
  </si>
  <si>
    <t xml:space="preserve">SOFA - FOLD UP SLEEPER - 7' - RS - Front 
SOFA - FOLD UP SLEEPER - 7' - CS - Front 
SOFA - FOLD UP SLEEPER - 7' - RS - Rear 
SOFA - FOLD UP SLEEPER - 7' - CS - Rear 
SOFA - FOLD UP SLEEPER - 6' - CS - Rear </t>
  </si>
  <si>
    <t>Dinette (each)</t>
  </si>
  <si>
    <t>Airline Track</t>
  </si>
  <si>
    <t>AIRLINE TRACK - RECESSED - FLOOR - 33'
AIRLINE TRACK - RECESSED - FLOOR - 43'
AIRLINE TRACK - RECESSED - FLOOR - 55'</t>
  </si>
  <si>
    <t>Window CS</t>
  </si>
  <si>
    <t>36" X 24" SLIDER WINDOW - CS</t>
  </si>
  <si>
    <t>Window RS</t>
  </si>
  <si>
    <t xml:space="preserve">36" X 24" SLIDER WINDOW - RS </t>
  </si>
  <si>
    <t>TONGUE - STORAGE - ATP - TRAY</t>
  </si>
  <si>
    <t>Tongue Tray - Generator</t>
  </si>
  <si>
    <t>Tongue Tray - STD</t>
  </si>
  <si>
    <t xml:space="preserve">Generator 5.5K </t>
  </si>
  <si>
    <t>Generator 5.5K 
Generator 5.5K with Fuel Station</t>
  </si>
  <si>
    <t>Fuel Tank</t>
  </si>
  <si>
    <t>Generator 5.5K 
Generator 5.5K with Fuel Station
Fuel Station</t>
  </si>
  <si>
    <t>Run Fuel Line for Filling Station</t>
  </si>
  <si>
    <t>Run fuel lines &amp; carb canister for Gen</t>
  </si>
  <si>
    <t>weld interior walls -Std Unit</t>
  </si>
  <si>
    <t>weld interior walls -Front Bedroom</t>
  </si>
  <si>
    <t>office</t>
  </si>
  <si>
    <t>improve design of front end of sidewalls</t>
  </si>
  <si>
    <t>yes</t>
  </si>
  <si>
    <t>reconfigure front cage for  square fit</t>
  </si>
  <si>
    <t>supply boxes for airline track install</t>
  </si>
  <si>
    <t>determine which size of sidewall parts are best for kan-ban</t>
  </si>
  <si>
    <t xml:space="preserve">yes </t>
  </si>
  <si>
    <t>jigs for plumb holes and wall locations</t>
  </si>
  <si>
    <t>sheets for 5S</t>
  </si>
  <si>
    <t>two tone metal</t>
  </si>
  <si>
    <t>stainless steel metal</t>
  </si>
  <si>
    <t>electric jack</t>
  </si>
  <si>
    <t>storage rack h style</t>
  </si>
  <si>
    <t>storage platform ATP W/ 6" side rails</t>
  </si>
  <si>
    <t>route exterior shower</t>
  </si>
  <si>
    <t xml:space="preserve">install flood lights </t>
  </si>
  <si>
    <t>install solar panal controller</t>
  </si>
  <si>
    <t>install solar panal</t>
  </si>
  <si>
    <t>PREP AND LOAD CHASSIE CART</t>
  </si>
  <si>
    <t xml:space="preserve">4 HR </t>
  </si>
  <si>
    <t>TOTAL</t>
  </si>
  <si>
    <t>Prep black tank plumbing</t>
  </si>
  <si>
    <t>Prep fresh water lines (three season)</t>
  </si>
  <si>
    <t>Prep fresh water tank (three season)</t>
  </si>
  <si>
    <t>prep waste tanks (three season)</t>
  </si>
  <si>
    <t>Prep fuel lines</t>
  </si>
  <si>
    <t>Prep wire harness   (three season)</t>
  </si>
  <si>
    <t>Prep wire harness     (standard)</t>
  </si>
  <si>
    <t>LOAD market parts</t>
  </si>
  <si>
    <t>PREP AND LOAD BLUE CART</t>
  </si>
  <si>
    <t>2HR 45MIN</t>
  </si>
  <si>
    <t>IN TOTAL</t>
  </si>
  <si>
    <t>Load market items for blue cart</t>
  </si>
  <si>
    <t>Prep water lines</t>
  </si>
  <si>
    <t>Prep shower</t>
  </si>
  <si>
    <t>Prep water heater</t>
  </si>
  <si>
    <t>Prep roof vent</t>
  </si>
  <si>
    <t>Prep battery box</t>
  </si>
  <si>
    <t>Load market parts</t>
  </si>
  <si>
    <t>Prep automatic transfer switch   (OPTION)</t>
  </si>
  <si>
    <t>PREP AND LOAD RED CART</t>
  </si>
  <si>
    <t>3HR</t>
  </si>
  <si>
    <t xml:space="preserve">Prep refer </t>
  </si>
  <si>
    <t>Prep breaker box</t>
  </si>
  <si>
    <t>Prep furnace</t>
  </si>
  <si>
    <t>Prep windows</t>
  </si>
  <si>
    <t>Prep LP tanks</t>
  </si>
  <si>
    <t>Prep furnace platform</t>
  </si>
  <si>
    <t>Overlay spkr covers and rad trim  (FR.BEDROOM)</t>
  </si>
  <si>
    <t>Prep exterior shower                       (OPTION)</t>
  </si>
  <si>
    <t>Prep spare tire carier</t>
  </si>
  <si>
    <t>Pick black pkg.</t>
  </si>
  <si>
    <t>Front bedroom trim overlay</t>
  </si>
  <si>
    <t>Install hinge on dropleaf</t>
  </si>
  <si>
    <t>Install hinge on dinette table</t>
  </si>
  <si>
    <t>Prep fresh and waste tank brackets    (per four)</t>
  </si>
  <si>
    <t>Carry and cover cabinet doors</t>
  </si>
  <si>
    <t xml:space="preserve">Load AC unit </t>
  </si>
  <si>
    <t>Cut azdel and foam</t>
  </si>
  <si>
    <t>Prep generator</t>
  </si>
  <si>
    <t>Prep gen cover</t>
  </si>
  <si>
    <t>Prep interior walls</t>
  </si>
  <si>
    <t>Pick up metal cart and fenders</t>
  </si>
  <si>
    <t>Water Heater Hookup</t>
  </si>
  <si>
    <t>Window CS Middle - Radius Blocks</t>
  </si>
  <si>
    <t>Route Azdel Openings</t>
  </si>
  <si>
    <t>Window CS Middle - Route Opening</t>
  </si>
  <si>
    <t>Middle Window CS</t>
  </si>
  <si>
    <t>Window RS Middle - Radius Blocks</t>
  </si>
  <si>
    <t>Window RS Middle - Route Opening</t>
  </si>
  <si>
    <t>Middle Window RS</t>
  </si>
  <si>
    <t>A/C - 1st</t>
  </si>
  <si>
    <t>A/C - 2nd</t>
  </si>
  <si>
    <t>MaxxAir - Kitchen</t>
  </si>
  <si>
    <t>MaxxAir - Bathroom</t>
  </si>
  <si>
    <t>MaxxAir - Bedroom</t>
  </si>
  <si>
    <t>Digital Antenna</t>
  </si>
  <si>
    <t>Scene Lights</t>
  </si>
  <si>
    <t>Loading Lights</t>
  </si>
  <si>
    <t>Solar Panel</t>
  </si>
  <si>
    <t>Remove with A-Track</t>
  </si>
  <si>
    <t>Set Walls, Rear Header, Front Walls</t>
  </si>
  <si>
    <t>Set and Weld Roof</t>
  </si>
  <si>
    <t xml:space="preserve">Cut Out Flooring for Doorway </t>
  </si>
  <si>
    <t>Clean - Bed Door - CS</t>
  </si>
  <si>
    <t>Clean - Bed Door - RS</t>
  </si>
  <si>
    <t>Install Graphics</t>
  </si>
  <si>
    <t>Sofa - CS - Front</t>
  </si>
  <si>
    <t>Sofa - CS - Middle</t>
  </si>
  <si>
    <t>Sofa - CS - Rear</t>
  </si>
  <si>
    <t>Sofa - RS - Rear</t>
  </si>
  <si>
    <t>Sofa - RS - Middle</t>
  </si>
  <si>
    <t>Options</t>
  </si>
  <si>
    <t>Option Name</t>
  </si>
  <si>
    <t>1st box done 9/28/16. use on vin 205511</t>
  </si>
  <si>
    <t>done    9/29/16</t>
  </si>
  <si>
    <t>install /remove scaffold</t>
  </si>
  <si>
    <t>done  9/26/16</t>
  </si>
  <si>
    <t>make wall for station 2 tools</t>
  </si>
  <si>
    <t>order another dega-bond for station 2</t>
  </si>
  <si>
    <t>done 9/30/16</t>
  </si>
  <si>
    <t>create work standards for all processes</t>
  </si>
  <si>
    <t>Gary/Leon</t>
  </si>
  <si>
    <t>done 10/3/16</t>
  </si>
  <si>
    <t>leon&amp;gary</t>
  </si>
  <si>
    <t>kitted box for electrical hook up ".lights, switches,ect."</t>
  </si>
  <si>
    <t>kitted box for plumbing grommets and waterfill</t>
  </si>
  <si>
    <t>Leon</t>
  </si>
  <si>
    <t>add spacer pieces on weld table</t>
  </si>
  <si>
    <t>wheel well config</t>
  </si>
  <si>
    <t>color markers for weld table</t>
  </si>
  <si>
    <t>move recepts for welders</t>
  </si>
  <si>
    <t>John M.</t>
  </si>
  <si>
    <t>waiting on quotes from Ian</t>
  </si>
  <si>
    <t>have had the second con.w/ John M.   10/4/16</t>
  </si>
  <si>
    <t>have 5 waiting on 7 more from John M.</t>
  </si>
  <si>
    <t>need help w/  idea</t>
  </si>
  <si>
    <t>waiting on jig</t>
  </si>
  <si>
    <t>incorporated w/ sidewall reconfigure</t>
  </si>
  <si>
    <t>make cover for toilets. To prevent damage.</t>
  </si>
  <si>
    <t>gary</t>
  </si>
  <si>
    <t>done 10/12/16</t>
  </si>
  <si>
    <t>create work sheet for time spent on custom options</t>
  </si>
  <si>
    <t>create work sheet for time spent on rework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</si>
</sst>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_);[Red]\(0\)"/>
    <numFmt numFmtId="165" formatCode="0.0"/>
    <numFmt numFmtId="166" formatCode="&quot;$&quot;#,##0.00"/>
    <numFmt numFmtId="167" formatCode="&quot;$&quot;#,##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8"/>
      <color theme="4" tint="-0.249977111117893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name val="Calibri"/>
      <family val="2"/>
    </font>
    <font>
      <sz val="26"/>
      <color theme="1"/>
      <name val="Times New Roman"/>
      <family val="1"/>
    </font>
    <font>
      <b/>
      <sz val="26"/>
      <color rgb="FF3F3F3F"/>
      <name val="Times New Roman"/>
      <family val="1"/>
    </font>
    <font>
      <sz val="26"/>
      <name val="Calibri"/>
      <family val="2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3" borderId="7" applyNumberFormat="0" applyAlignment="0" applyProtection="0"/>
  </cellStyleXfs>
  <cellXfs count="22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5" xfId="0" applyBorder="1"/>
    <xf numFmtId="2" fontId="0" fillId="0" borderId="0" xfId="0" applyNumberFormat="1"/>
    <xf numFmtId="2" fontId="0" fillId="0" borderId="5" xfId="0" applyNumberFormat="1" applyBorder="1"/>
    <xf numFmtId="0" fontId="1" fillId="0" borderId="6" xfId="0" applyFont="1" applyFill="1" applyBorder="1"/>
    <xf numFmtId="0" fontId="0" fillId="0" borderId="6" xfId="0" applyFill="1" applyBorder="1"/>
    <xf numFmtId="0" fontId="1" fillId="0" borderId="0" xfId="0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7" fillId="0" borderId="0" xfId="0" applyFont="1"/>
    <xf numFmtId="0" fontId="9" fillId="0" borderId="1" xfId="0" applyFont="1" applyBorder="1"/>
    <xf numFmtId="1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2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 wrapText="1" readingOrder="1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/>
    <xf numFmtId="0" fontId="10" fillId="0" borderId="8" xfId="0" applyFont="1" applyBorder="1" applyAlignment="1"/>
    <xf numFmtId="0" fontId="10" fillId="0" borderId="3" xfId="0" applyFont="1" applyBorder="1" applyAlignment="1"/>
    <xf numFmtId="0" fontId="0" fillId="0" borderId="0" xfId="0" applyFont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0" xfId="0" applyBorder="1"/>
    <xf numFmtId="0" fontId="1" fillId="0" borderId="6" xfId="0" applyFont="1" applyFill="1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5" fillId="0" borderId="11" xfId="0" applyFont="1" applyFill="1" applyBorder="1" applyAlignment="1">
      <alignment vertical="top"/>
    </xf>
    <xf numFmtId="0" fontId="16" fillId="0" borderId="11" xfId="1" applyFont="1" applyFill="1" applyBorder="1" applyAlignment="1">
      <alignment vertical="top"/>
    </xf>
    <xf numFmtId="2" fontId="19" fillId="0" borderId="9" xfId="0" applyNumberFormat="1" applyFont="1" applyFill="1" applyBorder="1" applyAlignment="1">
      <alignment horizontal="left" textRotation="90" wrapText="1"/>
    </xf>
    <xf numFmtId="2" fontId="19" fillId="0" borderId="4" xfId="0" applyNumberFormat="1" applyFont="1" applyFill="1" applyBorder="1" applyAlignment="1">
      <alignment horizontal="left" textRotation="90" wrapText="1"/>
    </xf>
    <xf numFmtId="2" fontId="19" fillId="0" borderId="10" xfId="0" applyNumberFormat="1" applyFont="1" applyFill="1" applyBorder="1" applyAlignment="1">
      <alignment horizontal="left" textRotation="90" wrapText="1"/>
    </xf>
    <xf numFmtId="0" fontId="0" fillId="0" borderId="0" xfId="0" applyFill="1"/>
    <xf numFmtId="0" fontId="0" fillId="0" borderId="0" xfId="0" applyFont="1" applyFill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2" fontId="1" fillId="0" borderId="1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8" xfId="0" applyFont="1" applyBorder="1" applyAlignment="1"/>
    <xf numFmtId="0" fontId="1" fillId="0" borderId="3" xfId="0" applyFont="1" applyBorder="1" applyAlignment="1"/>
    <xf numFmtId="0" fontId="1" fillId="0" borderId="0" xfId="0" applyFont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1" xfId="0" applyFont="1" applyFill="1" applyBorder="1" applyAlignment="1">
      <alignment horizontal="center"/>
    </xf>
    <xf numFmtId="0" fontId="21" fillId="0" borderId="1" xfId="0" applyFont="1" applyBorder="1"/>
    <xf numFmtId="0" fontId="0" fillId="0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6" fontId="1" fillId="0" borderId="0" xfId="0" applyNumberFormat="1" applyFont="1" applyBorder="1"/>
    <xf numFmtId="165" fontId="21" fillId="0" borderId="1" xfId="0" applyNumberFormat="1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7" fontId="1" fillId="0" borderId="9" xfId="0" applyNumberFormat="1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166" fontId="1" fillId="0" borderId="10" xfId="0" applyNumberFormat="1" applyFont="1" applyBorder="1"/>
    <xf numFmtId="0" fontId="0" fillId="0" borderId="2" xfId="0" applyBorder="1"/>
    <xf numFmtId="0" fontId="0" fillId="0" borderId="8" xfId="0" applyBorder="1" applyAlignment="1">
      <alignment horizontal="center"/>
    </xf>
    <xf numFmtId="167" fontId="1" fillId="0" borderId="8" xfId="0" applyNumberFormat="1" applyFont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9" fillId="0" borderId="9" xfId="0" applyNumberFormat="1" applyFont="1" applyFill="1" applyBorder="1" applyAlignment="1">
      <alignment horizontal="left" textRotation="90" wrapText="1"/>
    </xf>
    <xf numFmtId="2" fontId="19" fillId="0" borderId="4" xfId="0" applyNumberFormat="1" applyFont="1" applyFill="1" applyBorder="1" applyAlignment="1">
      <alignment horizontal="left" textRotation="90" wrapText="1"/>
    </xf>
    <xf numFmtId="2" fontId="19" fillId="0" borderId="10" xfId="0" applyNumberFormat="1" applyFont="1" applyFill="1" applyBorder="1" applyAlignment="1">
      <alignment horizontal="left" textRotation="90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left" inden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13" fillId="0" borderId="1" xfId="0" applyFont="1" applyBorder="1"/>
    <xf numFmtId="0" fontId="24" fillId="0" borderId="1" xfId="0" applyFont="1" applyBorder="1"/>
    <xf numFmtId="0" fontId="25" fillId="0" borderId="0" xfId="0" applyFont="1"/>
    <xf numFmtId="0" fontId="2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/>
    <xf numFmtId="0" fontId="1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0" fillId="0" borderId="4" xfId="0" applyFill="1" applyBorder="1"/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1" xfId="0" applyFont="1" applyFill="1" applyBorder="1" applyAlignment="1">
      <alignment horizontal="center" textRotation="90" wrapText="1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9" xfId="0" applyFont="1" applyFill="1" applyBorder="1" applyAlignment="1">
      <alignment horizontal="center" textRotation="90" wrapText="1"/>
    </xf>
    <xf numFmtId="0" fontId="5" fillId="0" borderId="4" xfId="0" applyFont="1" applyFill="1" applyBorder="1" applyAlignment="1">
      <alignment horizontal="center" textRotation="90" wrapText="1"/>
    </xf>
    <xf numFmtId="0" fontId="5" fillId="0" borderId="10" xfId="0" applyFont="1" applyFill="1" applyBorder="1" applyAlignment="1">
      <alignment horizontal="center" textRotation="90" wrapText="1"/>
    </xf>
    <xf numFmtId="0" fontId="5" fillId="0" borderId="1" xfId="0" applyFont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textRotation="90" wrapText="1" readingOrder="1"/>
    </xf>
    <xf numFmtId="0" fontId="6" fillId="4" borderId="4" xfId="0" applyFont="1" applyFill="1" applyBorder="1" applyAlignment="1">
      <alignment horizontal="center" textRotation="90" wrapText="1" readingOrder="1"/>
    </xf>
    <xf numFmtId="0" fontId="6" fillId="4" borderId="10" xfId="0" applyFont="1" applyFill="1" applyBorder="1" applyAlignment="1">
      <alignment horizontal="center" textRotation="90" wrapText="1" readingOrder="1"/>
    </xf>
    <xf numFmtId="0" fontId="13" fillId="5" borderId="2" xfId="0" applyFont="1" applyFill="1" applyBorder="1" applyAlignment="1" applyProtection="1">
      <alignment horizontal="left" wrapText="1" readingOrder="1"/>
      <protection locked="0"/>
    </xf>
    <xf numFmtId="0" fontId="13" fillId="5" borderId="3" xfId="0" applyFont="1" applyFill="1" applyBorder="1" applyAlignment="1" applyProtection="1">
      <alignment horizontal="left" wrapText="1" readingOrder="1"/>
      <protection locked="0"/>
    </xf>
    <xf numFmtId="0" fontId="19" fillId="0" borderId="1" xfId="0" applyFont="1" applyBorder="1" applyAlignment="1">
      <alignment horizontal="center"/>
    </xf>
    <xf numFmtId="0" fontId="7" fillId="0" borderId="9" xfId="0" applyFont="1" applyBorder="1" applyAlignment="1">
      <alignment horizontal="center" textRotation="90" wrapText="1"/>
    </xf>
    <xf numFmtId="0" fontId="7" fillId="0" borderId="4" xfId="0" applyFont="1" applyBorder="1" applyAlignment="1">
      <alignment horizontal="center" textRotation="90" wrapText="1"/>
    </xf>
    <xf numFmtId="0" fontId="7" fillId="0" borderId="10" xfId="0" applyFont="1" applyBorder="1" applyAlignment="1">
      <alignment horizontal="center" textRotation="90" wrapText="1"/>
    </xf>
    <xf numFmtId="0" fontId="7" fillId="0" borderId="1" xfId="0" applyFont="1" applyBorder="1" applyAlignment="1">
      <alignment horizontal="center" textRotation="90" wrapText="1"/>
    </xf>
    <xf numFmtId="0" fontId="7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9" fillId="0" borderId="1" xfId="0" applyFont="1" applyBorder="1" applyAlignment="1">
      <alignment horizontal="center" textRotation="90" wrapText="1"/>
    </xf>
    <xf numFmtId="0" fontId="20" fillId="0" borderId="2" xfId="0" applyFont="1" applyBorder="1" applyAlignment="1">
      <alignment horizontal="center" wrapText="1"/>
    </xf>
    <xf numFmtId="0" fontId="20" fillId="0" borderId="8" xfId="0" applyFont="1" applyBorder="1" applyAlignment="1">
      <alignment horizontal="center" wrapText="1"/>
    </xf>
    <xf numFmtId="0" fontId="20" fillId="0" borderId="3" xfId="0" applyFont="1" applyBorder="1" applyAlignment="1">
      <alignment horizontal="center" wrapText="1"/>
    </xf>
    <xf numFmtId="0" fontId="10" fillId="0" borderId="2" xfId="0" applyFont="1" applyBorder="1" applyAlignment="1">
      <alignment horizontal="left" wrapText="1"/>
    </xf>
    <xf numFmtId="0" fontId="10" fillId="0" borderId="8" xfId="0" applyFont="1" applyBorder="1" applyAlignment="1">
      <alignment horizontal="left" wrapText="1"/>
    </xf>
    <xf numFmtId="0" fontId="10" fillId="0" borderId="3" xfId="0" applyFont="1" applyBorder="1" applyAlignment="1">
      <alignment horizontal="left" wrapText="1"/>
    </xf>
    <xf numFmtId="0" fontId="10" fillId="0" borderId="2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2" fontId="19" fillId="0" borderId="9" xfId="0" applyNumberFormat="1" applyFont="1" applyFill="1" applyBorder="1" applyAlignment="1">
      <alignment horizontal="left" textRotation="90" wrapText="1"/>
    </xf>
    <xf numFmtId="2" fontId="19" fillId="0" borderId="4" xfId="0" applyNumberFormat="1" applyFont="1" applyFill="1" applyBorder="1" applyAlignment="1">
      <alignment horizontal="left" textRotation="90" wrapText="1"/>
    </xf>
    <xf numFmtId="2" fontId="19" fillId="0" borderId="10" xfId="0" applyNumberFormat="1" applyFont="1" applyFill="1" applyBorder="1" applyAlignment="1">
      <alignment horizontal="left" textRotation="90" wrapText="1"/>
    </xf>
    <xf numFmtId="14" fontId="19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top" textRotation="90"/>
    </xf>
    <xf numFmtId="0" fontId="19" fillId="0" borderId="4" xfId="0" applyFont="1" applyBorder="1" applyAlignment="1">
      <alignment horizontal="center" vertical="top" textRotation="90"/>
    </xf>
    <xf numFmtId="0" fontId="19" fillId="0" borderId="10" xfId="0" applyFont="1" applyBorder="1" applyAlignment="1">
      <alignment horizontal="center" vertical="top" textRotation="90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254001</xdr:colOff>
      <xdr:row>42</xdr:row>
      <xdr:rowOff>63500</xdr:rowOff>
    </xdr:from>
    <xdr:to>
      <xdr:col>23</xdr:col>
      <xdr:colOff>391161</xdr:colOff>
      <xdr:row>42</xdr:row>
      <xdr:rowOff>200660</xdr:rowOff>
    </xdr:to>
    <xdr:sp macro="" textlink="">
      <xdr:nvSpPr>
        <xdr:cNvPr id="2" name="Oval 1"/>
        <xdr:cNvSpPr/>
      </xdr:nvSpPr>
      <xdr:spPr>
        <a:xfrm>
          <a:off x="25428576" y="14589125"/>
          <a:ext cx="137160" cy="13716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254001</xdr:colOff>
      <xdr:row>42</xdr:row>
      <xdr:rowOff>63500</xdr:rowOff>
    </xdr:from>
    <xdr:to>
      <xdr:col>23</xdr:col>
      <xdr:colOff>391161</xdr:colOff>
      <xdr:row>42</xdr:row>
      <xdr:rowOff>200660</xdr:rowOff>
    </xdr:to>
    <xdr:sp macro="" textlink="">
      <xdr:nvSpPr>
        <xdr:cNvPr id="2" name="Oval 1"/>
        <xdr:cNvSpPr/>
      </xdr:nvSpPr>
      <xdr:spPr>
        <a:xfrm>
          <a:off x="14408151" y="25276175"/>
          <a:ext cx="137160" cy="13716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33" sqref="B33"/>
    </sheetView>
  </sheetViews>
  <sheetFormatPr baseColWidth="10" defaultColWidth="8.83203125" defaultRowHeight="15" x14ac:dyDescent="0.2"/>
  <cols>
    <col min="1" max="1" width="3.6640625" style="68" customWidth="1"/>
    <col min="2" max="2" width="87.6640625" bestFit="1" customWidth="1"/>
    <col min="3" max="3" width="10.6640625" style="82" bestFit="1" customWidth="1"/>
    <col min="4" max="4" width="10.6640625" style="82" customWidth="1"/>
    <col min="5" max="5" width="17.33203125" style="67" bestFit="1" customWidth="1"/>
    <col min="6" max="6" width="11" style="69" bestFit="1" customWidth="1"/>
    <col min="7" max="7" width="10.6640625" style="69" bestFit="1" customWidth="1"/>
    <col min="8" max="8" width="84.5" style="71" bestFit="1" customWidth="1"/>
  </cols>
  <sheetData>
    <row r="1" spans="1:8" x14ac:dyDescent="0.2">
      <c r="A1" s="82"/>
      <c r="C1" s="163" t="s">
        <v>403</v>
      </c>
      <c r="D1" s="163"/>
      <c r="E1" s="163"/>
      <c r="F1" s="82"/>
      <c r="G1" s="82"/>
    </row>
    <row r="2" spans="1:8" x14ac:dyDescent="0.2">
      <c r="A2" s="163" t="s">
        <v>390</v>
      </c>
      <c r="B2" s="163"/>
      <c r="C2" s="29" t="s">
        <v>450</v>
      </c>
      <c r="D2" s="137" t="s">
        <v>560</v>
      </c>
      <c r="E2" s="90" t="s">
        <v>451</v>
      </c>
      <c r="F2" s="29" t="s">
        <v>398</v>
      </c>
      <c r="G2" s="29" t="s">
        <v>399</v>
      </c>
      <c r="H2" s="91" t="s">
        <v>400</v>
      </c>
    </row>
    <row r="3" spans="1:8" ht="30" x14ac:dyDescent="0.2">
      <c r="A3" s="29">
        <v>1</v>
      </c>
      <c r="B3" s="92" t="s">
        <v>404</v>
      </c>
      <c r="C3" s="56">
        <v>5</v>
      </c>
      <c r="D3" s="56"/>
      <c r="E3" s="90" t="s">
        <v>452</v>
      </c>
      <c r="F3" s="29" t="s">
        <v>401</v>
      </c>
      <c r="G3" s="93">
        <v>42622</v>
      </c>
      <c r="H3" s="91" t="s">
        <v>402</v>
      </c>
    </row>
    <row r="4" spans="1:8" ht="30" x14ac:dyDescent="0.2">
      <c r="A4" s="29">
        <v>2</v>
      </c>
      <c r="B4" s="92" t="s">
        <v>406</v>
      </c>
      <c r="C4" s="56">
        <v>20</v>
      </c>
      <c r="D4" s="56"/>
      <c r="E4" s="90" t="s">
        <v>452</v>
      </c>
      <c r="F4" s="29" t="s">
        <v>405</v>
      </c>
      <c r="G4" s="93">
        <v>42629</v>
      </c>
      <c r="H4" s="91" t="s">
        <v>654</v>
      </c>
    </row>
    <row r="5" spans="1:8" x14ac:dyDescent="0.2">
      <c r="A5" s="29">
        <v>3</v>
      </c>
      <c r="B5" s="2" t="s">
        <v>407</v>
      </c>
      <c r="C5" s="29">
        <v>15</v>
      </c>
      <c r="D5" s="137"/>
      <c r="E5" s="90" t="s">
        <v>452</v>
      </c>
      <c r="F5" s="29" t="s">
        <v>405</v>
      </c>
      <c r="G5" s="93">
        <v>42636</v>
      </c>
      <c r="H5" s="91"/>
    </row>
    <row r="6" spans="1:8" ht="30" x14ac:dyDescent="0.2">
      <c r="A6" s="29">
        <v>5</v>
      </c>
      <c r="B6" s="92" t="s">
        <v>409</v>
      </c>
      <c r="C6" s="56">
        <v>60</v>
      </c>
      <c r="D6" s="56"/>
      <c r="E6" s="90" t="s">
        <v>452</v>
      </c>
      <c r="F6" s="29" t="s">
        <v>405</v>
      </c>
      <c r="G6" s="93">
        <v>42643</v>
      </c>
      <c r="H6" s="91"/>
    </row>
    <row r="7" spans="1:8" x14ac:dyDescent="0.2">
      <c r="A7" s="29">
        <v>6</v>
      </c>
      <c r="B7" s="2" t="s">
        <v>410</v>
      </c>
      <c r="C7" s="56">
        <v>3</v>
      </c>
      <c r="D7" s="56"/>
      <c r="E7" s="90" t="s">
        <v>452</v>
      </c>
      <c r="F7" s="29" t="s">
        <v>401</v>
      </c>
      <c r="G7" s="93">
        <v>42636</v>
      </c>
      <c r="H7" s="91" t="s">
        <v>411</v>
      </c>
    </row>
    <row r="8" spans="1:8" x14ac:dyDescent="0.2">
      <c r="A8" s="29">
        <v>7</v>
      </c>
      <c r="B8" s="2" t="s">
        <v>388</v>
      </c>
      <c r="C8" s="56">
        <v>10</v>
      </c>
      <c r="D8" s="56"/>
      <c r="E8" s="90" t="s">
        <v>452</v>
      </c>
      <c r="F8" s="29" t="s">
        <v>401</v>
      </c>
      <c r="G8" s="93">
        <v>42636</v>
      </c>
      <c r="H8" s="91" t="s">
        <v>411</v>
      </c>
    </row>
    <row r="9" spans="1:8" x14ac:dyDescent="0.2">
      <c r="A9" s="29">
        <v>8</v>
      </c>
      <c r="B9" s="2" t="s">
        <v>391</v>
      </c>
      <c r="C9" s="56">
        <v>5</v>
      </c>
      <c r="D9" s="56"/>
      <c r="E9" s="90" t="s">
        <v>452</v>
      </c>
      <c r="F9" s="29" t="s">
        <v>413</v>
      </c>
      <c r="G9" s="29"/>
      <c r="H9" s="91" t="s">
        <v>414</v>
      </c>
    </row>
    <row r="10" spans="1:8" x14ac:dyDescent="0.2">
      <c r="A10" s="29">
        <v>9</v>
      </c>
      <c r="B10" s="2" t="s">
        <v>389</v>
      </c>
      <c r="C10" s="56">
        <v>5</v>
      </c>
      <c r="D10" s="56"/>
      <c r="E10" s="90" t="s">
        <v>452</v>
      </c>
      <c r="F10" s="29" t="s">
        <v>405</v>
      </c>
      <c r="G10" s="29"/>
      <c r="H10" s="91" t="s">
        <v>412</v>
      </c>
    </row>
    <row r="11" spans="1:8" x14ac:dyDescent="0.2">
      <c r="A11" s="29"/>
      <c r="B11" s="92" t="s">
        <v>408</v>
      </c>
      <c r="C11" s="56"/>
      <c r="D11" s="56"/>
      <c r="E11" s="90" t="s">
        <v>452</v>
      </c>
      <c r="F11" s="29"/>
      <c r="G11" s="29"/>
      <c r="H11" s="91"/>
    </row>
    <row r="12" spans="1:8" x14ac:dyDescent="0.2">
      <c r="A12" s="29"/>
      <c r="B12" s="2" t="s">
        <v>415</v>
      </c>
      <c r="C12" s="29"/>
      <c r="D12" s="137"/>
      <c r="E12" s="90" t="s">
        <v>452</v>
      </c>
      <c r="F12" s="29"/>
      <c r="G12" s="29"/>
      <c r="H12" s="91"/>
    </row>
    <row r="13" spans="1:8" x14ac:dyDescent="0.2">
      <c r="A13" s="29"/>
      <c r="B13" s="2" t="s">
        <v>427</v>
      </c>
      <c r="C13" s="29"/>
      <c r="D13" s="137"/>
      <c r="E13" s="90" t="s">
        <v>452</v>
      </c>
      <c r="F13" s="29"/>
      <c r="G13" s="29"/>
      <c r="H13" s="91"/>
    </row>
    <row r="14" spans="1:8" x14ac:dyDescent="0.2">
      <c r="A14" s="29"/>
      <c r="B14" s="2" t="s">
        <v>430</v>
      </c>
      <c r="C14" s="29">
        <v>10</v>
      </c>
      <c r="D14" s="137"/>
      <c r="E14" s="90" t="s">
        <v>452</v>
      </c>
      <c r="F14" s="29" t="s">
        <v>431</v>
      </c>
      <c r="G14" s="93">
        <v>42629</v>
      </c>
      <c r="H14" s="91" t="s">
        <v>655</v>
      </c>
    </row>
    <row r="15" spans="1:8" x14ac:dyDescent="0.2">
      <c r="A15" s="29"/>
      <c r="B15" s="2" t="s">
        <v>432</v>
      </c>
      <c r="C15" s="29">
        <v>5</v>
      </c>
      <c r="D15" s="137"/>
      <c r="E15" s="90" t="s">
        <v>452</v>
      </c>
      <c r="F15" s="29" t="s">
        <v>431</v>
      </c>
      <c r="G15" s="93">
        <v>42636</v>
      </c>
      <c r="H15" s="91"/>
    </row>
    <row r="16" spans="1:8" x14ac:dyDescent="0.2">
      <c r="A16" s="140"/>
      <c r="B16" s="47" t="s">
        <v>561</v>
      </c>
      <c r="C16" s="140"/>
      <c r="D16" s="140" t="s">
        <v>562</v>
      </c>
      <c r="E16" s="90"/>
      <c r="F16" s="140" t="s">
        <v>431</v>
      </c>
      <c r="G16" s="140"/>
      <c r="H16" s="91"/>
    </row>
    <row r="17" spans="1:8" x14ac:dyDescent="0.2">
      <c r="A17" s="140"/>
      <c r="B17" s="47" t="s">
        <v>563</v>
      </c>
      <c r="C17" s="140"/>
      <c r="D17" s="140"/>
      <c r="E17" s="90"/>
      <c r="F17" s="140" t="s">
        <v>431</v>
      </c>
      <c r="G17" s="140"/>
      <c r="H17" s="91"/>
    </row>
    <row r="18" spans="1:8" x14ac:dyDescent="0.2">
      <c r="A18" s="140"/>
      <c r="B18" s="47" t="s">
        <v>564</v>
      </c>
      <c r="C18" s="140">
        <v>10</v>
      </c>
      <c r="D18" s="140"/>
      <c r="E18" s="90"/>
      <c r="F18" s="140" t="s">
        <v>431</v>
      </c>
      <c r="G18" s="140"/>
      <c r="H18" s="91" t="s">
        <v>657</v>
      </c>
    </row>
    <row r="19" spans="1:8" x14ac:dyDescent="0.2">
      <c r="A19" s="140"/>
      <c r="B19" s="47" t="s">
        <v>565</v>
      </c>
      <c r="C19" s="140"/>
      <c r="D19" s="140" t="s">
        <v>566</v>
      </c>
      <c r="E19" s="90"/>
      <c r="F19" s="140" t="s">
        <v>431</v>
      </c>
      <c r="G19" s="140"/>
      <c r="H19" s="91" t="s">
        <v>678</v>
      </c>
    </row>
    <row r="20" spans="1:8" x14ac:dyDescent="0.2">
      <c r="A20" s="140"/>
      <c r="B20" s="47" t="s">
        <v>567</v>
      </c>
      <c r="C20" s="140"/>
      <c r="D20" s="140" t="s">
        <v>566</v>
      </c>
      <c r="E20" s="90"/>
      <c r="F20" s="140" t="s">
        <v>431</v>
      </c>
      <c r="G20" s="140"/>
      <c r="H20" s="91" t="s">
        <v>677</v>
      </c>
    </row>
    <row r="21" spans="1:8" x14ac:dyDescent="0.2">
      <c r="A21" s="159"/>
      <c r="B21" s="47" t="s">
        <v>658</v>
      </c>
      <c r="C21" s="159"/>
      <c r="D21" s="159"/>
      <c r="E21" s="90"/>
      <c r="F21" s="159" t="s">
        <v>431</v>
      </c>
      <c r="G21" s="159"/>
      <c r="H21" s="91" t="s">
        <v>663</v>
      </c>
    </row>
    <row r="22" spans="1:8" x14ac:dyDescent="0.2">
      <c r="A22" s="159"/>
      <c r="B22" s="47" t="s">
        <v>659</v>
      </c>
      <c r="C22" s="159">
        <v>5</v>
      </c>
      <c r="D22" s="159"/>
      <c r="E22" s="90"/>
      <c r="F22" s="159" t="s">
        <v>431</v>
      </c>
      <c r="G22" s="159"/>
      <c r="H22" s="91" t="s">
        <v>660</v>
      </c>
    </row>
    <row r="23" spans="1:8" x14ac:dyDescent="0.2">
      <c r="A23" s="140"/>
      <c r="B23" s="47" t="s">
        <v>568</v>
      </c>
      <c r="C23" s="140">
        <v>0</v>
      </c>
      <c r="D23" s="140" t="s">
        <v>566</v>
      </c>
      <c r="E23" s="90"/>
      <c r="F23" s="140" t="s">
        <v>664</v>
      </c>
      <c r="G23" s="140"/>
      <c r="H23" s="91" t="s">
        <v>655</v>
      </c>
    </row>
    <row r="24" spans="1:8" x14ac:dyDescent="0.2">
      <c r="B24" s="161" t="s">
        <v>661</v>
      </c>
      <c r="D24" s="82" t="s">
        <v>562</v>
      </c>
      <c r="F24" s="69" t="s">
        <v>662</v>
      </c>
    </row>
    <row r="25" spans="1:8" x14ac:dyDescent="0.2">
      <c r="B25" s="161" t="s">
        <v>665</v>
      </c>
      <c r="F25" s="69" t="s">
        <v>413</v>
      </c>
      <c r="G25" s="162">
        <v>42657</v>
      </c>
    </row>
    <row r="26" spans="1:8" x14ac:dyDescent="0.2">
      <c r="B26" s="161" t="s">
        <v>666</v>
      </c>
      <c r="F26" s="69" t="s">
        <v>667</v>
      </c>
    </row>
    <row r="27" spans="1:8" x14ac:dyDescent="0.2">
      <c r="B27" s="161" t="s">
        <v>668</v>
      </c>
      <c r="F27" s="69" t="s">
        <v>667</v>
      </c>
      <c r="H27" s="71" t="s">
        <v>675</v>
      </c>
    </row>
    <row r="28" spans="1:8" x14ac:dyDescent="0.2">
      <c r="B28" s="161" t="s">
        <v>669</v>
      </c>
      <c r="D28" s="82" t="s">
        <v>562</v>
      </c>
      <c r="F28" s="69" t="s">
        <v>667</v>
      </c>
      <c r="H28" s="71" t="s">
        <v>676</v>
      </c>
    </row>
    <row r="29" spans="1:8" x14ac:dyDescent="0.2">
      <c r="B29" s="161" t="s">
        <v>670</v>
      </c>
      <c r="F29" s="69" t="s">
        <v>667</v>
      </c>
      <c r="H29" s="71" t="s">
        <v>673</v>
      </c>
    </row>
    <row r="30" spans="1:8" x14ac:dyDescent="0.2">
      <c r="B30" s="161" t="s">
        <v>671</v>
      </c>
      <c r="F30" s="69" t="s">
        <v>672</v>
      </c>
      <c r="H30" s="71" t="s">
        <v>674</v>
      </c>
    </row>
    <row r="31" spans="1:8" x14ac:dyDescent="0.2">
      <c r="B31" s="161" t="s">
        <v>679</v>
      </c>
      <c r="F31" s="69" t="s">
        <v>680</v>
      </c>
      <c r="H31" s="71" t="s">
        <v>681</v>
      </c>
    </row>
    <row r="32" spans="1:8" x14ac:dyDescent="0.2">
      <c r="B32" s="161" t="s">
        <v>682</v>
      </c>
      <c r="F32" s="69" t="s">
        <v>680</v>
      </c>
    </row>
    <row r="33" spans="2:2" x14ac:dyDescent="0.2">
      <c r="B33" s="161" t="s">
        <v>683</v>
      </c>
    </row>
  </sheetData>
  <mergeCells count="2">
    <mergeCell ref="A2:B2"/>
    <mergeCell ref="C1:E1"/>
  </mergeCells>
  <printOptions gridLines="1"/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W84"/>
  <sheetViews>
    <sheetView workbookViewId="0">
      <pane ySplit="1" topLeftCell="A2" activePane="bottomLeft" state="frozen"/>
      <selection pane="bottomLeft" activeCell="C29" sqref="C29"/>
    </sheetView>
  </sheetViews>
  <sheetFormatPr baseColWidth="10" defaultColWidth="8.83203125" defaultRowHeight="15" x14ac:dyDescent="0.2"/>
  <cols>
    <col min="1" max="1" width="7.5" style="12" customWidth="1"/>
    <col min="2" max="2" width="9" customWidth="1"/>
    <col min="3" max="3" width="48" bestFit="1" customWidth="1"/>
    <col min="4" max="4" width="8" style="79" customWidth="1"/>
    <col min="5" max="5" width="59.33203125" style="82" customWidth="1"/>
    <col min="6" max="10" width="6.5" bestFit="1" customWidth="1"/>
    <col min="11" max="11" width="7.1640625" bestFit="1" customWidth="1"/>
    <col min="12" max="12" width="0.1640625" customWidth="1"/>
    <col min="13" max="13" width="11.83203125" customWidth="1"/>
    <col min="14" max="14" width="7.83203125" customWidth="1"/>
    <col min="15" max="16" width="7.6640625" customWidth="1"/>
    <col min="17" max="17" width="35.5" bestFit="1" customWidth="1"/>
    <col min="18" max="18" width="8" customWidth="1"/>
  </cols>
  <sheetData>
    <row r="1" spans="1:23" ht="29.25" customHeight="1" x14ac:dyDescent="0.2">
      <c r="A1" s="12" t="s">
        <v>210</v>
      </c>
      <c r="B1" s="1" t="s">
        <v>0</v>
      </c>
      <c r="C1" s="1" t="s">
        <v>1</v>
      </c>
      <c r="D1" s="30" t="s">
        <v>386</v>
      </c>
      <c r="E1" s="128" t="s">
        <v>386</v>
      </c>
      <c r="F1" s="65" t="s">
        <v>351</v>
      </c>
      <c r="G1" s="30" t="s">
        <v>352</v>
      </c>
      <c r="H1" s="65" t="s">
        <v>353</v>
      </c>
      <c r="I1" s="30" t="s">
        <v>354</v>
      </c>
      <c r="J1" s="65" t="s">
        <v>355</v>
      </c>
      <c r="K1" s="30" t="s">
        <v>372</v>
      </c>
      <c r="L1" s="9" t="s">
        <v>224</v>
      </c>
      <c r="M1" s="34" t="s">
        <v>296</v>
      </c>
      <c r="N1" s="34" t="s">
        <v>297</v>
      </c>
      <c r="O1" s="34" t="s">
        <v>298</v>
      </c>
      <c r="P1" s="34" t="s">
        <v>373</v>
      </c>
      <c r="Q1" s="36"/>
      <c r="R1" s="36" t="str">
        <f>F1</f>
        <v>7.0x20</v>
      </c>
      <c r="S1" s="36" t="str">
        <f t="shared" ref="S1:W1" si="0">G1</f>
        <v>7.0x24</v>
      </c>
      <c r="T1" s="36" t="str">
        <f t="shared" si="0"/>
        <v>8.5x20</v>
      </c>
      <c r="U1" s="36" t="str">
        <f t="shared" si="0"/>
        <v>8.5x24</v>
      </c>
      <c r="V1" s="36" t="str">
        <f t="shared" si="0"/>
        <v>8.5x28</v>
      </c>
      <c r="W1" s="36" t="str">
        <f t="shared" si="0"/>
        <v>8528FB</v>
      </c>
    </row>
    <row r="2" spans="1:23" x14ac:dyDescent="0.2">
      <c r="A2" s="50">
        <v>4</v>
      </c>
      <c r="B2" s="50">
        <v>740</v>
      </c>
      <c r="C2" s="28" t="s">
        <v>436</v>
      </c>
      <c r="D2" s="81"/>
      <c r="E2" s="81"/>
      <c r="F2" s="50">
        <v>10</v>
      </c>
      <c r="G2" s="81">
        <v>10</v>
      </c>
      <c r="H2" s="81">
        <v>10</v>
      </c>
      <c r="I2" s="81">
        <v>10</v>
      </c>
      <c r="J2" s="81">
        <v>10</v>
      </c>
      <c r="K2" s="81">
        <v>10</v>
      </c>
      <c r="L2" s="27"/>
      <c r="M2" s="50" t="s">
        <v>367</v>
      </c>
      <c r="N2" s="50"/>
      <c r="O2" s="50"/>
      <c r="P2" s="50"/>
      <c r="R2" s="29">
        <f>IF($D2="*",0,F2)</f>
        <v>10</v>
      </c>
      <c r="S2" s="94">
        <f t="shared" ref="S2:W19" si="1">IF($D2="*",0,G2)</f>
        <v>10</v>
      </c>
      <c r="T2" s="94">
        <f t="shared" si="1"/>
        <v>10</v>
      </c>
      <c r="U2" s="94">
        <f t="shared" si="1"/>
        <v>10</v>
      </c>
      <c r="V2" s="94">
        <f t="shared" si="1"/>
        <v>10</v>
      </c>
      <c r="W2" s="94">
        <f t="shared" si="1"/>
        <v>10</v>
      </c>
    </row>
    <row r="3" spans="1:23" x14ac:dyDescent="0.2">
      <c r="A3" s="50">
        <v>4</v>
      </c>
      <c r="B3" s="50">
        <v>765</v>
      </c>
      <c r="C3" s="28" t="s">
        <v>105</v>
      </c>
      <c r="D3" s="81"/>
      <c r="E3" s="81"/>
      <c r="F3" s="50">
        <v>6</v>
      </c>
      <c r="G3" s="81">
        <v>6</v>
      </c>
      <c r="H3" s="81">
        <v>6</v>
      </c>
      <c r="I3" s="81">
        <v>6</v>
      </c>
      <c r="J3" s="81">
        <v>6</v>
      </c>
      <c r="K3" s="81">
        <v>6</v>
      </c>
      <c r="L3" s="27"/>
      <c r="M3" s="50" t="s">
        <v>367</v>
      </c>
      <c r="N3" s="50"/>
      <c r="O3" s="50"/>
      <c r="P3" s="50"/>
      <c r="R3" s="94">
        <f t="shared" ref="R3:R31" si="2">IF($D3="*",0,F3)</f>
        <v>6</v>
      </c>
      <c r="S3" s="94">
        <f t="shared" si="1"/>
        <v>6</v>
      </c>
      <c r="T3" s="94">
        <f t="shared" si="1"/>
        <v>6</v>
      </c>
      <c r="U3" s="94">
        <f t="shared" si="1"/>
        <v>6</v>
      </c>
      <c r="V3" s="94">
        <f t="shared" si="1"/>
        <v>6</v>
      </c>
      <c r="W3" s="94">
        <f t="shared" si="1"/>
        <v>6</v>
      </c>
    </row>
    <row r="4" spans="1:23" x14ac:dyDescent="0.2">
      <c r="A4" s="50">
        <v>4</v>
      </c>
      <c r="B4" s="50">
        <v>770</v>
      </c>
      <c r="C4" s="28" t="s">
        <v>520</v>
      </c>
      <c r="D4" s="81" t="s">
        <v>336</v>
      </c>
      <c r="E4" s="81" t="s">
        <v>521</v>
      </c>
      <c r="F4" s="50">
        <v>5</v>
      </c>
      <c r="G4" s="81">
        <v>5</v>
      </c>
      <c r="H4" s="81">
        <v>5</v>
      </c>
      <c r="I4" s="81">
        <v>5</v>
      </c>
      <c r="J4" s="81">
        <v>5</v>
      </c>
      <c r="K4" s="81">
        <v>5</v>
      </c>
      <c r="L4" s="27"/>
      <c r="M4" s="50" t="s">
        <v>367</v>
      </c>
      <c r="N4" s="50"/>
      <c r="O4" s="50"/>
      <c r="P4" s="50"/>
      <c r="R4" s="94">
        <f t="shared" si="2"/>
        <v>0</v>
      </c>
      <c r="S4" s="94">
        <f t="shared" si="1"/>
        <v>0</v>
      </c>
      <c r="T4" s="94">
        <f t="shared" si="1"/>
        <v>0</v>
      </c>
      <c r="U4" s="94">
        <f t="shared" si="1"/>
        <v>0</v>
      </c>
      <c r="V4" s="94">
        <f t="shared" si="1"/>
        <v>0</v>
      </c>
      <c r="W4" s="94">
        <f t="shared" si="1"/>
        <v>0</v>
      </c>
    </row>
    <row r="5" spans="1:23" x14ac:dyDescent="0.2">
      <c r="A5" s="50">
        <v>4</v>
      </c>
      <c r="B5" s="50">
        <v>775</v>
      </c>
      <c r="C5" s="28" t="s">
        <v>107</v>
      </c>
      <c r="D5" s="81"/>
      <c r="E5" s="81"/>
      <c r="F5" s="50">
        <v>22</v>
      </c>
      <c r="G5" s="81">
        <v>22</v>
      </c>
      <c r="H5" s="81">
        <v>22</v>
      </c>
      <c r="I5" s="81">
        <v>22</v>
      </c>
      <c r="J5" s="81">
        <v>22</v>
      </c>
      <c r="K5" s="81">
        <v>22</v>
      </c>
      <c r="L5" s="27"/>
      <c r="M5" s="50" t="s">
        <v>367</v>
      </c>
      <c r="N5" s="50" t="s">
        <v>343</v>
      </c>
      <c r="O5" s="50">
        <v>15</v>
      </c>
      <c r="P5" s="50">
        <v>7</v>
      </c>
      <c r="R5" s="94">
        <f t="shared" si="2"/>
        <v>22</v>
      </c>
      <c r="S5" s="94">
        <f t="shared" si="1"/>
        <v>22</v>
      </c>
      <c r="T5" s="94">
        <f t="shared" si="1"/>
        <v>22</v>
      </c>
      <c r="U5" s="94">
        <f t="shared" si="1"/>
        <v>22</v>
      </c>
      <c r="V5" s="94">
        <f t="shared" si="1"/>
        <v>22</v>
      </c>
      <c r="W5" s="94">
        <f t="shared" si="1"/>
        <v>22</v>
      </c>
    </row>
    <row r="6" spans="1:23" x14ac:dyDescent="0.2">
      <c r="A6" s="50">
        <v>3</v>
      </c>
      <c r="B6" s="50">
        <v>780</v>
      </c>
      <c r="C6" s="28" t="s">
        <v>113</v>
      </c>
      <c r="D6" s="81"/>
      <c r="E6" s="81"/>
      <c r="F6" s="50">
        <v>120</v>
      </c>
      <c r="G6" s="81">
        <v>120</v>
      </c>
      <c r="H6" s="81">
        <v>120</v>
      </c>
      <c r="I6" s="81">
        <v>120</v>
      </c>
      <c r="J6" s="81">
        <v>120</v>
      </c>
      <c r="K6" s="81">
        <v>120</v>
      </c>
      <c r="L6" s="27"/>
      <c r="M6" s="50" t="s">
        <v>366</v>
      </c>
      <c r="N6" s="50"/>
      <c r="O6" s="50"/>
      <c r="P6" s="50"/>
      <c r="Q6" t="s">
        <v>437</v>
      </c>
      <c r="R6" s="94">
        <f t="shared" si="2"/>
        <v>120</v>
      </c>
      <c r="S6" s="94">
        <f t="shared" si="1"/>
        <v>120</v>
      </c>
      <c r="T6" s="94">
        <f t="shared" si="1"/>
        <v>120</v>
      </c>
      <c r="U6" s="94">
        <f t="shared" si="1"/>
        <v>120</v>
      </c>
      <c r="V6" s="94">
        <f t="shared" si="1"/>
        <v>120</v>
      </c>
      <c r="W6" s="94">
        <f t="shared" si="1"/>
        <v>120</v>
      </c>
    </row>
    <row r="7" spans="1:23" x14ac:dyDescent="0.2">
      <c r="A7" s="50">
        <v>3</v>
      </c>
      <c r="B7" s="50">
        <v>785</v>
      </c>
      <c r="C7" s="28" t="s">
        <v>482</v>
      </c>
      <c r="D7" s="81"/>
      <c r="E7" s="81"/>
      <c r="F7" s="50">
        <v>75</v>
      </c>
      <c r="G7" s="81">
        <v>75</v>
      </c>
      <c r="H7" s="81">
        <v>75</v>
      </c>
      <c r="I7" s="81">
        <v>75</v>
      </c>
      <c r="J7" s="81">
        <v>75</v>
      </c>
      <c r="K7" s="81">
        <v>75</v>
      </c>
      <c r="L7" s="27"/>
      <c r="M7" s="50" t="s">
        <v>366</v>
      </c>
      <c r="N7" s="50"/>
      <c r="O7" s="50"/>
      <c r="P7" s="50"/>
      <c r="R7" s="94">
        <f t="shared" si="2"/>
        <v>75</v>
      </c>
      <c r="S7" s="94">
        <f t="shared" si="1"/>
        <v>75</v>
      </c>
      <c r="T7" s="94">
        <f t="shared" si="1"/>
        <v>75</v>
      </c>
      <c r="U7" s="94">
        <f t="shared" si="1"/>
        <v>75</v>
      </c>
      <c r="V7" s="94">
        <f t="shared" si="1"/>
        <v>75</v>
      </c>
      <c r="W7" s="94">
        <f t="shared" si="1"/>
        <v>75</v>
      </c>
    </row>
    <row r="8" spans="1:23" ht="14.25" customHeight="1" x14ac:dyDescent="0.2">
      <c r="A8" s="50">
        <v>3</v>
      </c>
      <c r="B8" s="50">
        <v>795</v>
      </c>
      <c r="C8" s="28" t="s">
        <v>116</v>
      </c>
      <c r="D8" s="81"/>
      <c r="E8" s="81"/>
      <c r="F8" s="50">
        <v>27</v>
      </c>
      <c r="G8" s="81">
        <v>27</v>
      </c>
      <c r="H8" s="81">
        <v>27</v>
      </c>
      <c r="I8" s="81">
        <v>27</v>
      </c>
      <c r="J8" s="81">
        <v>27</v>
      </c>
      <c r="K8" s="81">
        <v>27</v>
      </c>
      <c r="L8" s="27"/>
      <c r="M8" s="50" t="s">
        <v>366</v>
      </c>
      <c r="N8" s="50"/>
      <c r="O8" s="50"/>
      <c r="P8" s="50"/>
      <c r="R8" s="94">
        <f t="shared" si="2"/>
        <v>27</v>
      </c>
      <c r="S8" s="94">
        <f t="shared" si="1"/>
        <v>27</v>
      </c>
      <c r="T8" s="94">
        <f t="shared" si="1"/>
        <v>27</v>
      </c>
      <c r="U8" s="94">
        <f t="shared" si="1"/>
        <v>27</v>
      </c>
      <c r="V8" s="94">
        <f t="shared" si="1"/>
        <v>27</v>
      </c>
      <c r="W8" s="94">
        <f t="shared" si="1"/>
        <v>27</v>
      </c>
    </row>
    <row r="9" spans="1:23" ht="14.25" customHeight="1" x14ac:dyDescent="0.2">
      <c r="A9" s="50">
        <v>4</v>
      </c>
      <c r="B9" s="50">
        <v>800</v>
      </c>
      <c r="C9" s="87" t="s">
        <v>189</v>
      </c>
      <c r="D9" s="81" t="s">
        <v>336</v>
      </c>
      <c r="E9" s="81"/>
      <c r="F9" s="50">
        <v>15</v>
      </c>
      <c r="G9" s="81">
        <v>15</v>
      </c>
      <c r="H9" s="81">
        <v>15</v>
      </c>
      <c r="I9" s="81">
        <v>15</v>
      </c>
      <c r="J9" s="81">
        <v>15</v>
      </c>
      <c r="K9" s="81">
        <v>15</v>
      </c>
      <c r="L9" s="27"/>
      <c r="M9" s="50" t="s">
        <v>342</v>
      </c>
      <c r="N9" s="50"/>
      <c r="O9" s="50"/>
      <c r="P9" s="50"/>
      <c r="R9" s="94">
        <f t="shared" si="2"/>
        <v>0</v>
      </c>
      <c r="S9" s="94">
        <f t="shared" si="1"/>
        <v>0</v>
      </c>
      <c r="T9" s="94">
        <f t="shared" si="1"/>
        <v>0</v>
      </c>
      <c r="U9" s="94">
        <f t="shared" si="1"/>
        <v>0</v>
      </c>
      <c r="V9" s="94">
        <f t="shared" si="1"/>
        <v>0</v>
      </c>
      <c r="W9" s="94">
        <f t="shared" si="1"/>
        <v>0</v>
      </c>
    </row>
    <row r="10" spans="1:23" ht="14.25" customHeight="1" x14ac:dyDescent="0.2">
      <c r="A10" s="50">
        <v>4</v>
      </c>
      <c r="B10" s="50">
        <v>805</v>
      </c>
      <c r="C10" s="28" t="s">
        <v>483</v>
      </c>
      <c r="D10" s="81"/>
      <c r="E10" s="81"/>
      <c r="F10" s="50"/>
      <c r="G10" s="81"/>
      <c r="H10" s="81">
        <v>15</v>
      </c>
      <c r="I10" s="81">
        <v>15</v>
      </c>
      <c r="J10" s="81">
        <v>15</v>
      </c>
      <c r="K10" s="81">
        <v>15</v>
      </c>
      <c r="L10" s="27"/>
      <c r="M10" s="50" t="s">
        <v>342</v>
      </c>
      <c r="N10" s="50"/>
      <c r="O10" s="50"/>
      <c r="P10" s="50"/>
      <c r="R10" s="94">
        <f t="shared" si="2"/>
        <v>0</v>
      </c>
      <c r="S10" s="94">
        <f t="shared" si="1"/>
        <v>0</v>
      </c>
      <c r="T10" s="94">
        <f t="shared" si="1"/>
        <v>15</v>
      </c>
      <c r="U10" s="94">
        <f t="shared" si="1"/>
        <v>15</v>
      </c>
      <c r="V10" s="94">
        <f t="shared" si="1"/>
        <v>15</v>
      </c>
      <c r="W10" s="94">
        <f t="shared" si="1"/>
        <v>15</v>
      </c>
    </row>
    <row r="11" spans="1:23" ht="14.25" customHeight="1" x14ac:dyDescent="0.2">
      <c r="A11" s="50">
        <v>4</v>
      </c>
      <c r="B11" s="50">
        <v>810</v>
      </c>
      <c r="C11" s="28" t="s">
        <v>102</v>
      </c>
      <c r="D11" s="81"/>
      <c r="E11" s="81"/>
      <c r="F11" s="50">
        <v>30</v>
      </c>
      <c r="G11" s="81">
        <v>30</v>
      </c>
      <c r="H11" s="81">
        <v>30</v>
      </c>
      <c r="I11" s="81">
        <v>30</v>
      </c>
      <c r="J11" s="81">
        <v>30</v>
      </c>
      <c r="K11" s="81">
        <v>40</v>
      </c>
      <c r="L11" s="27"/>
      <c r="M11" s="50" t="s">
        <v>343</v>
      </c>
      <c r="N11" s="50"/>
      <c r="O11" s="50"/>
      <c r="P11" s="50"/>
      <c r="R11" s="94">
        <f t="shared" si="2"/>
        <v>30</v>
      </c>
      <c r="S11" s="94">
        <f t="shared" si="1"/>
        <v>30</v>
      </c>
      <c r="T11" s="94">
        <f t="shared" si="1"/>
        <v>30</v>
      </c>
      <c r="U11" s="94">
        <f t="shared" si="1"/>
        <v>30</v>
      </c>
      <c r="V11" s="94">
        <f t="shared" si="1"/>
        <v>30</v>
      </c>
      <c r="W11" s="94">
        <f t="shared" si="1"/>
        <v>40</v>
      </c>
    </row>
    <row r="12" spans="1:23" ht="14.25" customHeight="1" x14ac:dyDescent="0.2">
      <c r="A12" s="50">
        <v>4</v>
      </c>
      <c r="B12" s="50">
        <v>815</v>
      </c>
      <c r="C12" s="28" t="s">
        <v>299</v>
      </c>
      <c r="D12" s="81"/>
      <c r="E12" s="81"/>
      <c r="F12" s="99">
        <v>45</v>
      </c>
      <c r="G12" s="99">
        <v>45</v>
      </c>
      <c r="H12" s="99">
        <v>45</v>
      </c>
      <c r="I12" s="99">
        <v>45</v>
      </c>
      <c r="J12" s="99">
        <v>45</v>
      </c>
      <c r="K12" s="99">
        <v>45</v>
      </c>
      <c r="L12" s="27"/>
      <c r="M12" s="50" t="s">
        <v>366</v>
      </c>
      <c r="N12" s="50"/>
      <c r="O12" s="50"/>
      <c r="P12" s="50"/>
      <c r="Q12" t="s">
        <v>438</v>
      </c>
      <c r="R12" s="94">
        <f t="shared" si="2"/>
        <v>45</v>
      </c>
      <c r="S12" s="94">
        <f t="shared" si="1"/>
        <v>45</v>
      </c>
      <c r="T12" s="94">
        <f t="shared" si="1"/>
        <v>45</v>
      </c>
      <c r="U12" s="94">
        <f t="shared" si="1"/>
        <v>45</v>
      </c>
      <c r="V12" s="94">
        <f t="shared" si="1"/>
        <v>45</v>
      </c>
      <c r="W12" s="94">
        <f t="shared" si="1"/>
        <v>45</v>
      </c>
    </row>
    <row r="13" spans="1:23" ht="14.25" customHeight="1" x14ac:dyDescent="0.2">
      <c r="A13" s="81"/>
      <c r="B13" s="81"/>
      <c r="C13" s="133" t="s">
        <v>497</v>
      </c>
      <c r="D13" s="81" t="s">
        <v>336</v>
      </c>
      <c r="E13" s="81" t="s">
        <v>496</v>
      </c>
      <c r="F13" s="128">
        <v>5</v>
      </c>
      <c r="G13" s="128">
        <v>5</v>
      </c>
      <c r="H13" s="128">
        <v>5</v>
      </c>
      <c r="I13" s="128">
        <v>5</v>
      </c>
      <c r="J13" s="128">
        <v>5</v>
      </c>
      <c r="K13" s="128">
        <v>5</v>
      </c>
      <c r="L13" s="27"/>
      <c r="M13" s="81"/>
      <c r="N13" s="81"/>
      <c r="O13" s="81"/>
      <c r="P13" s="81"/>
      <c r="R13" s="127">
        <f t="shared" ref="R13:R15" si="3">IF($D13="*",0,F13)</f>
        <v>0</v>
      </c>
      <c r="S13" s="127">
        <f t="shared" ref="S13:S15" si="4">IF($D13="*",0,G13)</f>
        <v>0</v>
      </c>
      <c r="T13" s="127">
        <f t="shared" ref="T13:T15" si="5">IF($D13="*",0,H13)</f>
        <v>0</v>
      </c>
      <c r="U13" s="127">
        <f t="shared" ref="U13:U15" si="6">IF($D13="*",0,I13)</f>
        <v>0</v>
      </c>
      <c r="V13" s="127">
        <f t="shared" ref="V13:V15" si="7">IF($D13="*",0,J13)</f>
        <v>0</v>
      </c>
      <c r="W13" s="127">
        <f t="shared" ref="W13:W15" si="8">IF($D13="*",0,K13)</f>
        <v>0</v>
      </c>
    </row>
    <row r="14" spans="1:23" ht="14.25" customHeight="1" x14ac:dyDescent="0.2">
      <c r="A14" s="81"/>
      <c r="B14" s="81"/>
      <c r="C14" s="133" t="s">
        <v>499</v>
      </c>
      <c r="D14" s="81" t="s">
        <v>336</v>
      </c>
      <c r="E14" s="81" t="s">
        <v>498</v>
      </c>
      <c r="F14" s="128">
        <v>8</v>
      </c>
      <c r="G14" s="128">
        <v>8</v>
      </c>
      <c r="H14" s="128">
        <v>8</v>
      </c>
      <c r="I14" s="128">
        <v>8</v>
      </c>
      <c r="J14" s="128">
        <v>8</v>
      </c>
      <c r="K14" s="128">
        <v>8</v>
      </c>
      <c r="L14" s="27"/>
      <c r="M14" s="81"/>
      <c r="N14" s="81"/>
      <c r="O14" s="81"/>
      <c r="P14" s="81"/>
      <c r="R14" s="127">
        <f t="shared" si="3"/>
        <v>0</v>
      </c>
      <c r="S14" s="127">
        <f t="shared" si="4"/>
        <v>0</v>
      </c>
      <c r="T14" s="127">
        <f t="shared" si="5"/>
        <v>0</v>
      </c>
      <c r="U14" s="127">
        <f t="shared" si="6"/>
        <v>0</v>
      </c>
      <c r="V14" s="127">
        <f t="shared" si="7"/>
        <v>0</v>
      </c>
      <c r="W14" s="127">
        <f t="shared" si="8"/>
        <v>0</v>
      </c>
    </row>
    <row r="15" spans="1:23" ht="14.25" customHeight="1" x14ac:dyDescent="0.2">
      <c r="A15" s="50">
        <v>4</v>
      </c>
      <c r="B15" s="50">
        <v>830</v>
      </c>
      <c r="C15" s="28" t="s">
        <v>141</v>
      </c>
      <c r="D15" s="81"/>
      <c r="E15" s="81"/>
      <c r="F15" s="99">
        <v>15</v>
      </c>
      <c r="G15" s="99">
        <v>15</v>
      </c>
      <c r="H15" s="99"/>
      <c r="I15" s="99"/>
      <c r="J15" s="99"/>
      <c r="K15" s="99"/>
      <c r="L15" s="27"/>
      <c r="M15" s="50" t="s">
        <v>290</v>
      </c>
      <c r="N15" s="50"/>
      <c r="O15" s="50"/>
      <c r="P15" s="50"/>
      <c r="R15" s="127">
        <f t="shared" si="3"/>
        <v>15</v>
      </c>
      <c r="S15" s="127">
        <f t="shared" si="4"/>
        <v>15</v>
      </c>
      <c r="T15" s="127">
        <f t="shared" si="5"/>
        <v>0</v>
      </c>
      <c r="U15" s="127">
        <f t="shared" si="6"/>
        <v>0</v>
      </c>
      <c r="V15" s="127">
        <f t="shared" si="7"/>
        <v>0</v>
      </c>
      <c r="W15" s="127">
        <f t="shared" si="8"/>
        <v>0</v>
      </c>
    </row>
    <row r="16" spans="1:23" ht="14.25" customHeight="1" x14ac:dyDescent="0.2">
      <c r="A16" s="50">
        <v>4</v>
      </c>
      <c r="B16" s="50">
        <v>835</v>
      </c>
      <c r="C16" s="28" t="s">
        <v>456</v>
      </c>
      <c r="D16" s="81"/>
      <c r="E16" s="81"/>
      <c r="F16" s="99">
        <v>40</v>
      </c>
      <c r="G16" s="99">
        <v>45</v>
      </c>
      <c r="H16" s="99">
        <v>40</v>
      </c>
      <c r="I16" s="99">
        <v>45</v>
      </c>
      <c r="J16" s="99">
        <v>55</v>
      </c>
      <c r="K16" s="99">
        <v>55</v>
      </c>
      <c r="L16" s="27"/>
      <c r="M16" s="50" t="s">
        <v>290</v>
      </c>
      <c r="N16" s="50"/>
      <c r="O16" s="50"/>
      <c r="P16" s="50"/>
      <c r="R16" s="94">
        <f t="shared" si="2"/>
        <v>40</v>
      </c>
      <c r="S16" s="94">
        <f t="shared" si="1"/>
        <v>45</v>
      </c>
      <c r="T16" s="94">
        <f t="shared" si="1"/>
        <v>40</v>
      </c>
      <c r="U16" s="94">
        <f t="shared" si="1"/>
        <v>45</v>
      </c>
      <c r="V16" s="94">
        <f t="shared" si="1"/>
        <v>55</v>
      </c>
      <c r="W16" s="94">
        <f t="shared" si="1"/>
        <v>55</v>
      </c>
    </row>
    <row r="17" spans="1:23" ht="14.25" customHeight="1" x14ac:dyDescent="0.2">
      <c r="A17" s="50">
        <v>4</v>
      </c>
      <c r="B17" s="50">
        <v>840</v>
      </c>
      <c r="C17" s="28" t="s">
        <v>143</v>
      </c>
      <c r="D17" s="81"/>
      <c r="E17" s="81"/>
      <c r="F17" s="99"/>
      <c r="G17" s="81"/>
      <c r="H17" s="81">
        <v>10</v>
      </c>
      <c r="I17" s="81">
        <v>10</v>
      </c>
      <c r="J17" s="81">
        <v>10</v>
      </c>
      <c r="K17" s="81">
        <v>10</v>
      </c>
      <c r="L17" s="27"/>
      <c r="M17" s="50" t="s">
        <v>290</v>
      </c>
      <c r="N17" s="50"/>
      <c r="O17" s="50"/>
      <c r="P17" s="50"/>
      <c r="R17" s="94">
        <f t="shared" si="2"/>
        <v>0</v>
      </c>
      <c r="S17" s="94">
        <f t="shared" si="1"/>
        <v>0</v>
      </c>
      <c r="T17" s="94">
        <f t="shared" si="1"/>
        <v>10</v>
      </c>
      <c r="U17" s="94">
        <f t="shared" si="1"/>
        <v>10</v>
      </c>
      <c r="V17" s="94">
        <f t="shared" si="1"/>
        <v>10</v>
      </c>
      <c r="W17" s="94">
        <f t="shared" si="1"/>
        <v>10</v>
      </c>
    </row>
    <row r="18" spans="1:23" ht="14.25" customHeight="1" x14ac:dyDescent="0.2">
      <c r="A18" s="50">
        <v>4</v>
      </c>
      <c r="B18" s="50">
        <v>845</v>
      </c>
      <c r="C18" s="28" t="s">
        <v>522</v>
      </c>
      <c r="D18" s="81"/>
      <c r="E18" s="81"/>
      <c r="F18" s="99">
        <v>15</v>
      </c>
      <c r="G18" s="99">
        <v>15</v>
      </c>
      <c r="H18" s="99">
        <v>15</v>
      </c>
      <c r="I18" s="99">
        <v>15</v>
      </c>
      <c r="J18" s="99">
        <v>20</v>
      </c>
      <c r="K18" s="99">
        <v>20</v>
      </c>
      <c r="L18" s="27"/>
      <c r="M18" s="50" t="s">
        <v>290</v>
      </c>
      <c r="N18" s="50"/>
      <c r="O18" s="50"/>
      <c r="P18" s="50"/>
      <c r="R18" s="94">
        <f t="shared" si="2"/>
        <v>15</v>
      </c>
      <c r="S18" s="94">
        <f t="shared" si="1"/>
        <v>15</v>
      </c>
      <c r="T18" s="94">
        <f t="shared" si="1"/>
        <v>15</v>
      </c>
      <c r="U18" s="94">
        <f t="shared" si="1"/>
        <v>15</v>
      </c>
      <c r="V18" s="94">
        <f t="shared" si="1"/>
        <v>20</v>
      </c>
      <c r="W18" s="94">
        <f t="shared" si="1"/>
        <v>20</v>
      </c>
    </row>
    <row r="19" spans="1:23" ht="14.25" customHeight="1" x14ac:dyDescent="0.2">
      <c r="A19" s="50">
        <v>4</v>
      </c>
      <c r="B19" s="50">
        <v>850</v>
      </c>
      <c r="C19" s="28" t="s">
        <v>145</v>
      </c>
      <c r="D19" s="81"/>
      <c r="E19" s="81"/>
      <c r="F19" s="50">
        <v>30</v>
      </c>
      <c r="G19" s="81">
        <v>30</v>
      </c>
      <c r="H19" s="81"/>
      <c r="I19" s="81"/>
      <c r="J19" s="81"/>
      <c r="K19" s="81"/>
      <c r="L19" s="27"/>
      <c r="M19" s="50" t="s">
        <v>290</v>
      </c>
      <c r="N19" s="50"/>
      <c r="O19" s="50"/>
      <c r="P19" s="50"/>
      <c r="R19" s="94">
        <f t="shared" si="2"/>
        <v>30</v>
      </c>
      <c r="S19" s="94">
        <f t="shared" si="1"/>
        <v>30</v>
      </c>
      <c r="T19" s="94">
        <f t="shared" si="1"/>
        <v>0</v>
      </c>
      <c r="U19" s="94">
        <f t="shared" si="1"/>
        <v>0</v>
      </c>
      <c r="V19" s="94">
        <f t="shared" si="1"/>
        <v>0</v>
      </c>
      <c r="W19" s="94">
        <f t="shared" si="1"/>
        <v>0</v>
      </c>
    </row>
    <row r="20" spans="1:23" ht="14.25" customHeight="1" x14ac:dyDescent="0.2">
      <c r="A20" s="50">
        <v>4</v>
      </c>
      <c r="B20" s="50">
        <v>855</v>
      </c>
      <c r="C20" s="28" t="s">
        <v>155</v>
      </c>
      <c r="D20" s="81"/>
      <c r="E20" s="81"/>
      <c r="F20" s="50">
        <v>20</v>
      </c>
      <c r="G20" s="81">
        <v>20</v>
      </c>
      <c r="H20" s="81">
        <v>20</v>
      </c>
      <c r="I20" s="81">
        <v>20</v>
      </c>
      <c r="J20" s="81">
        <v>20</v>
      </c>
      <c r="K20" s="81">
        <v>20</v>
      </c>
      <c r="L20" s="27"/>
      <c r="M20" s="50" t="s">
        <v>290</v>
      </c>
      <c r="N20" s="50"/>
      <c r="O20" s="50"/>
      <c r="P20" s="50"/>
      <c r="R20" s="94">
        <f t="shared" si="2"/>
        <v>20</v>
      </c>
      <c r="S20" s="94">
        <f t="shared" ref="S20:S31" si="9">IF($D20="*",0,G20)</f>
        <v>20</v>
      </c>
      <c r="T20" s="94">
        <f t="shared" ref="T20:T31" si="10">IF($D20="*",0,H20)</f>
        <v>20</v>
      </c>
      <c r="U20" s="94">
        <f t="shared" ref="U20:U31" si="11">IF($D20="*",0,I20)</f>
        <v>20</v>
      </c>
      <c r="V20" s="94">
        <f t="shared" ref="V20:V31" si="12">IF($D20="*",0,J20)</f>
        <v>20</v>
      </c>
      <c r="W20" s="94">
        <f t="shared" ref="W20:W31" si="13">IF($D20="*",0,K20)</f>
        <v>20</v>
      </c>
    </row>
    <row r="21" spans="1:23" ht="14.25" customHeight="1" x14ac:dyDescent="0.2">
      <c r="A21" s="81"/>
      <c r="B21" s="81"/>
      <c r="C21" s="133" t="s">
        <v>484</v>
      </c>
      <c r="D21" s="81" t="s">
        <v>336</v>
      </c>
      <c r="E21" s="81" t="s">
        <v>494</v>
      </c>
      <c r="F21" s="81">
        <v>2</v>
      </c>
      <c r="G21" s="81">
        <v>2</v>
      </c>
      <c r="H21" s="81">
        <v>2</v>
      </c>
      <c r="I21" s="81">
        <v>2</v>
      </c>
      <c r="J21" s="81">
        <v>2</v>
      </c>
      <c r="K21" s="81">
        <v>2</v>
      </c>
      <c r="L21" s="27"/>
      <c r="M21" s="81"/>
      <c r="N21" s="81"/>
      <c r="O21" s="81"/>
      <c r="P21" s="81"/>
      <c r="R21" s="127">
        <f t="shared" ref="R21:R30" si="14">IF($D21="*",0,F21)</f>
        <v>0</v>
      </c>
      <c r="S21" s="127">
        <f t="shared" ref="S21:S30" si="15">IF($D21="*",0,G21)</f>
        <v>0</v>
      </c>
      <c r="T21" s="127">
        <f t="shared" ref="T21:T30" si="16">IF($D21="*",0,H21)</f>
        <v>0</v>
      </c>
      <c r="U21" s="127">
        <f t="shared" ref="U21:U30" si="17">IF($D21="*",0,I21)</f>
        <v>0</v>
      </c>
      <c r="V21" s="127">
        <f t="shared" ref="V21:V30" si="18">IF($D21="*",0,J21)</f>
        <v>0</v>
      </c>
      <c r="W21" s="127">
        <f t="shared" ref="W21:W30" si="19">IF($D21="*",0,K21)</f>
        <v>0</v>
      </c>
    </row>
    <row r="22" spans="1:23" ht="14.25" customHeight="1" x14ac:dyDescent="0.2">
      <c r="A22" s="50">
        <v>4</v>
      </c>
      <c r="B22" s="50">
        <v>860</v>
      </c>
      <c r="C22" s="28" t="s">
        <v>160</v>
      </c>
      <c r="D22" s="81"/>
      <c r="E22" s="81"/>
      <c r="F22" s="50">
        <v>15</v>
      </c>
      <c r="G22" s="81">
        <v>15</v>
      </c>
      <c r="H22" s="81">
        <v>15</v>
      </c>
      <c r="I22" s="81">
        <v>15</v>
      </c>
      <c r="J22" s="81">
        <v>15</v>
      </c>
      <c r="K22" s="81">
        <v>15</v>
      </c>
      <c r="L22" s="27"/>
      <c r="M22" s="50" t="s">
        <v>290</v>
      </c>
      <c r="N22" s="50"/>
      <c r="O22" s="50"/>
      <c r="P22" s="50"/>
      <c r="R22" s="127">
        <f t="shared" si="14"/>
        <v>15</v>
      </c>
      <c r="S22" s="127">
        <f t="shared" si="15"/>
        <v>15</v>
      </c>
      <c r="T22" s="127">
        <f t="shared" si="16"/>
        <v>15</v>
      </c>
      <c r="U22" s="127">
        <f t="shared" si="17"/>
        <v>15</v>
      </c>
      <c r="V22" s="127">
        <f t="shared" si="18"/>
        <v>15</v>
      </c>
      <c r="W22" s="127">
        <f t="shared" si="19"/>
        <v>15</v>
      </c>
    </row>
    <row r="23" spans="1:23" ht="14.25" customHeight="1" x14ac:dyDescent="0.2">
      <c r="A23" s="81"/>
      <c r="B23" s="81"/>
      <c r="C23" s="133" t="s">
        <v>484</v>
      </c>
      <c r="D23" s="81" t="s">
        <v>336</v>
      </c>
      <c r="E23" s="81" t="s">
        <v>494</v>
      </c>
      <c r="F23" s="81">
        <v>2</v>
      </c>
      <c r="G23" s="81">
        <v>2</v>
      </c>
      <c r="H23" s="81">
        <v>2</v>
      </c>
      <c r="I23" s="81">
        <v>2</v>
      </c>
      <c r="J23" s="81">
        <v>2</v>
      </c>
      <c r="K23" s="81">
        <v>2</v>
      </c>
      <c r="L23" s="27"/>
      <c r="M23" s="81"/>
      <c r="N23" s="81"/>
      <c r="O23" s="81"/>
      <c r="P23" s="81"/>
      <c r="R23" s="127">
        <f t="shared" si="14"/>
        <v>0</v>
      </c>
      <c r="S23" s="127">
        <f t="shared" si="15"/>
        <v>0</v>
      </c>
      <c r="T23" s="127">
        <f t="shared" si="16"/>
        <v>0</v>
      </c>
      <c r="U23" s="127">
        <f t="shared" si="17"/>
        <v>0</v>
      </c>
      <c r="V23" s="127">
        <f t="shared" si="18"/>
        <v>0</v>
      </c>
      <c r="W23" s="127">
        <f t="shared" si="19"/>
        <v>0</v>
      </c>
    </row>
    <row r="24" spans="1:23" ht="14.25" customHeight="1" x14ac:dyDescent="0.2">
      <c r="A24" s="50">
        <v>4</v>
      </c>
      <c r="B24" s="50">
        <v>865</v>
      </c>
      <c r="C24" s="28" t="s">
        <v>161</v>
      </c>
      <c r="D24" s="81"/>
      <c r="E24" s="81"/>
      <c r="F24" s="50">
        <v>15</v>
      </c>
      <c r="G24" s="81">
        <v>15</v>
      </c>
      <c r="H24" s="81">
        <v>15</v>
      </c>
      <c r="I24" s="81">
        <v>15</v>
      </c>
      <c r="J24" s="81">
        <v>15</v>
      </c>
      <c r="K24" s="81">
        <v>15</v>
      </c>
      <c r="L24" s="27"/>
      <c r="M24" s="50" t="s">
        <v>290</v>
      </c>
      <c r="N24" s="50"/>
      <c r="O24" s="50"/>
      <c r="P24" s="50"/>
      <c r="R24" s="127">
        <f t="shared" si="14"/>
        <v>15</v>
      </c>
      <c r="S24" s="127">
        <f t="shared" si="15"/>
        <v>15</v>
      </c>
      <c r="T24" s="127">
        <f t="shared" si="16"/>
        <v>15</v>
      </c>
      <c r="U24" s="127">
        <f t="shared" si="17"/>
        <v>15</v>
      </c>
      <c r="V24" s="127">
        <f t="shared" si="18"/>
        <v>15</v>
      </c>
      <c r="W24" s="127">
        <f t="shared" si="19"/>
        <v>15</v>
      </c>
    </row>
    <row r="25" spans="1:23" ht="14.25" customHeight="1" x14ac:dyDescent="0.2">
      <c r="A25" s="81"/>
      <c r="B25" s="81"/>
      <c r="C25" s="133" t="s">
        <v>484</v>
      </c>
      <c r="D25" s="81" t="s">
        <v>336</v>
      </c>
      <c r="E25" s="81" t="s">
        <v>494</v>
      </c>
      <c r="F25" s="81">
        <v>2</v>
      </c>
      <c r="G25" s="81">
        <v>2</v>
      </c>
      <c r="H25" s="81">
        <v>2</v>
      </c>
      <c r="I25" s="81">
        <v>2</v>
      </c>
      <c r="J25" s="81">
        <v>2</v>
      </c>
      <c r="K25" s="81">
        <v>2</v>
      </c>
      <c r="L25" s="27"/>
      <c r="M25" s="81"/>
      <c r="N25" s="81"/>
      <c r="O25" s="81"/>
      <c r="P25" s="81"/>
      <c r="R25" s="127">
        <f t="shared" si="14"/>
        <v>0</v>
      </c>
      <c r="S25" s="127">
        <f t="shared" si="15"/>
        <v>0</v>
      </c>
      <c r="T25" s="127">
        <f t="shared" si="16"/>
        <v>0</v>
      </c>
      <c r="U25" s="127">
        <f t="shared" si="17"/>
        <v>0</v>
      </c>
      <c r="V25" s="127">
        <f t="shared" si="18"/>
        <v>0</v>
      </c>
      <c r="W25" s="127">
        <f t="shared" si="19"/>
        <v>0</v>
      </c>
    </row>
    <row r="26" spans="1:23" ht="14.25" customHeight="1" x14ac:dyDescent="0.2">
      <c r="A26" s="50">
        <v>4</v>
      </c>
      <c r="B26" s="50">
        <v>870</v>
      </c>
      <c r="C26" s="28" t="s">
        <v>162</v>
      </c>
      <c r="D26" s="81"/>
      <c r="E26" s="81"/>
      <c r="F26" s="50">
        <v>15</v>
      </c>
      <c r="G26" s="81">
        <v>15</v>
      </c>
      <c r="H26" s="81">
        <v>15</v>
      </c>
      <c r="I26" s="81">
        <v>15</v>
      </c>
      <c r="J26" s="81">
        <v>15</v>
      </c>
      <c r="K26" s="81">
        <v>15</v>
      </c>
      <c r="L26" s="27"/>
      <c r="M26" s="50" t="s">
        <v>290</v>
      </c>
      <c r="N26" s="50"/>
      <c r="O26" s="50"/>
      <c r="P26" s="50"/>
      <c r="R26" s="127">
        <f t="shared" si="14"/>
        <v>15</v>
      </c>
      <c r="S26" s="127">
        <f t="shared" si="15"/>
        <v>15</v>
      </c>
      <c r="T26" s="127">
        <f t="shared" si="16"/>
        <v>15</v>
      </c>
      <c r="U26" s="127">
        <f t="shared" si="17"/>
        <v>15</v>
      </c>
      <c r="V26" s="127">
        <f t="shared" si="18"/>
        <v>15</v>
      </c>
      <c r="W26" s="127">
        <f t="shared" si="19"/>
        <v>15</v>
      </c>
    </row>
    <row r="27" spans="1:23" ht="14.25" customHeight="1" x14ac:dyDescent="0.2">
      <c r="A27" s="81"/>
      <c r="B27" s="81"/>
      <c r="C27" s="133" t="s">
        <v>484</v>
      </c>
      <c r="D27" s="81" t="s">
        <v>336</v>
      </c>
      <c r="E27" s="81" t="s">
        <v>494</v>
      </c>
      <c r="F27" s="81">
        <v>2</v>
      </c>
      <c r="G27" s="81">
        <v>2</v>
      </c>
      <c r="H27" s="81">
        <v>2</v>
      </c>
      <c r="I27" s="81">
        <v>2</v>
      </c>
      <c r="J27" s="81">
        <v>2</v>
      </c>
      <c r="K27" s="81">
        <v>2</v>
      </c>
      <c r="L27" s="27"/>
      <c r="M27" s="81"/>
      <c r="N27" s="81"/>
      <c r="O27" s="81"/>
      <c r="P27" s="81"/>
      <c r="R27" s="127">
        <f t="shared" si="14"/>
        <v>0</v>
      </c>
      <c r="S27" s="127">
        <f t="shared" si="15"/>
        <v>0</v>
      </c>
      <c r="T27" s="127">
        <f t="shared" si="16"/>
        <v>0</v>
      </c>
      <c r="U27" s="127">
        <f t="shared" si="17"/>
        <v>0</v>
      </c>
      <c r="V27" s="127">
        <f t="shared" si="18"/>
        <v>0</v>
      </c>
      <c r="W27" s="127">
        <f t="shared" si="19"/>
        <v>0</v>
      </c>
    </row>
    <row r="28" spans="1:23" ht="14.25" customHeight="1" x14ac:dyDescent="0.2">
      <c r="A28" s="50">
        <v>4</v>
      </c>
      <c r="B28" s="50">
        <v>875</v>
      </c>
      <c r="C28" s="28" t="s">
        <v>163</v>
      </c>
      <c r="D28" s="81"/>
      <c r="E28" s="81"/>
      <c r="F28" s="50">
        <v>10</v>
      </c>
      <c r="G28" s="81">
        <v>10</v>
      </c>
      <c r="H28" s="81">
        <v>10</v>
      </c>
      <c r="I28" s="81">
        <v>10</v>
      </c>
      <c r="J28" s="81">
        <v>10</v>
      </c>
      <c r="K28" s="81">
        <v>10</v>
      </c>
      <c r="L28" s="27"/>
      <c r="M28" s="50" t="s">
        <v>290</v>
      </c>
      <c r="N28" s="50"/>
      <c r="O28" s="50"/>
      <c r="P28" s="50"/>
      <c r="R28" s="127">
        <f t="shared" si="14"/>
        <v>10</v>
      </c>
      <c r="S28" s="127">
        <f t="shared" si="15"/>
        <v>10</v>
      </c>
      <c r="T28" s="127">
        <f t="shared" si="16"/>
        <v>10</v>
      </c>
      <c r="U28" s="127">
        <f t="shared" si="17"/>
        <v>10</v>
      </c>
      <c r="V28" s="127">
        <f t="shared" si="18"/>
        <v>10</v>
      </c>
      <c r="W28" s="127">
        <f t="shared" si="19"/>
        <v>10</v>
      </c>
    </row>
    <row r="29" spans="1:23" ht="14.25" customHeight="1" x14ac:dyDescent="0.2">
      <c r="A29" s="81"/>
      <c r="B29" s="81"/>
      <c r="C29" s="133" t="s">
        <v>484</v>
      </c>
      <c r="D29" s="81" t="s">
        <v>336</v>
      </c>
      <c r="E29" s="81" t="s">
        <v>494</v>
      </c>
      <c r="F29" s="81">
        <v>2</v>
      </c>
      <c r="G29" s="81">
        <v>2</v>
      </c>
      <c r="H29" s="81">
        <v>2</v>
      </c>
      <c r="I29" s="81">
        <v>2</v>
      </c>
      <c r="J29" s="81">
        <v>2</v>
      </c>
      <c r="K29" s="81">
        <v>2</v>
      </c>
      <c r="L29" s="27"/>
      <c r="M29" s="81"/>
      <c r="N29" s="81"/>
      <c r="O29" s="81"/>
      <c r="P29" s="81"/>
      <c r="R29" s="127">
        <f t="shared" si="14"/>
        <v>0</v>
      </c>
      <c r="S29" s="127">
        <f t="shared" si="15"/>
        <v>0</v>
      </c>
      <c r="T29" s="127">
        <f t="shared" si="16"/>
        <v>0</v>
      </c>
      <c r="U29" s="127">
        <f t="shared" si="17"/>
        <v>0</v>
      </c>
      <c r="V29" s="127">
        <f t="shared" si="18"/>
        <v>0</v>
      </c>
      <c r="W29" s="127">
        <f t="shared" si="19"/>
        <v>0</v>
      </c>
    </row>
    <row r="30" spans="1:23" x14ac:dyDescent="0.2">
      <c r="A30" s="50">
        <v>4</v>
      </c>
      <c r="B30" s="50">
        <v>880</v>
      </c>
      <c r="C30" s="28" t="s">
        <v>122</v>
      </c>
      <c r="D30" s="81"/>
      <c r="E30" s="81"/>
      <c r="F30" s="128">
        <v>17</v>
      </c>
      <c r="G30" s="128">
        <v>17</v>
      </c>
      <c r="H30" s="128">
        <v>17</v>
      </c>
      <c r="I30" s="128">
        <v>17</v>
      </c>
      <c r="J30" s="128">
        <v>17</v>
      </c>
      <c r="K30" s="128">
        <v>17</v>
      </c>
      <c r="L30" s="27"/>
      <c r="M30" s="50" t="s">
        <v>367</v>
      </c>
      <c r="N30" s="50"/>
      <c r="O30" s="50"/>
      <c r="P30" s="50"/>
      <c r="R30" s="127">
        <f t="shared" si="14"/>
        <v>17</v>
      </c>
      <c r="S30" s="127">
        <f t="shared" si="15"/>
        <v>17</v>
      </c>
      <c r="T30" s="127">
        <f t="shared" si="16"/>
        <v>17</v>
      </c>
      <c r="U30" s="127">
        <f t="shared" si="17"/>
        <v>17</v>
      </c>
      <c r="V30" s="127">
        <f t="shared" si="18"/>
        <v>17</v>
      </c>
      <c r="W30" s="127">
        <f t="shared" si="19"/>
        <v>17</v>
      </c>
    </row>
    <row r="31" spans="1:23" x14ac:dyDescent="0.2">
      <c r="A31" s="50">
        <v>4</v>
      </c>
      <c r="B31" s="50">
        <v>885</v>
      </c>
      <c r="C31" s="28" t="s">
        <v>123</v>
      </c>
      <c r="D31" s="81"/>
      <c r="E31" s="81"/>
      <c r="F31" s="50">
        <v>30</v>
      </c>
      <c r="G31" s="81">
        <v>30</v>
      </c>
      <c r="H31" s="81">
        <v>30</v>
      </c>
      <c r="I31" s="81">
        <v>30</v>
      </c>
      <c r="J31" s="81">
        <v>30</v>
      </c>
      <c r="K31" s="81">
        <v>30</v>
      </c>
      <c r="L31" s="27"/>
      <c r="M31" s="50" t="s">
        <v>367</v>
      </c>
      <c r="N31" s="50"/>
      <c r="O31" s="50"/>
      <c r="P31" s="50"/>
      <c r="R31" s="94">
        <f t="shared" si="2"/>
        <v>30</v>
      </c>
      <c r="S31" s="94">
        <f t="shared" si="9"/>
        <v>30</v>
      </c>
      <c r="T31" s="94">
        <f t="shared" si="10"/>
        <v>30</v>
      </c>
      <c r="U31" s="94">
        <f t="shared" si="11"/>
        <v>30</v>
      </c>
      <c r="V31" s="94">
        <f t="shared" si="12"/>
        <v>30</v>
      </c>
      <c r="W31" s="94">
        <f t="shared" si="13"/>
        <v>30</v>
      </c>
    </row>
    <row r="32" spans="1:23" x14ac:dyDescent="0.2">
      <c r="A32" s="50">
        <v>4</v>
      </c>
      <c r="B32" s="50">
        <v>895</v>
      </c>
      <c r="C32" s="28" t="s">
        <v>211</v>
      </c>
      <c r="D32" s="81"/>
      <c r="E32" s="81"/>
      <c r="F32" s="50">
        <v>60</v>
      </c>
      <c r="G32" s="81">
        <v>60</v>
      </c>
      <c r="H32" s="81">
        <v>60</v>
      </c>
      <c r="I32" s="81">
        <v>60</v>
      </c>
      <c r="J32" s="81">
        <v>60</v>
      </c>
      <c r="K32" s="81">
        <v>60</v>
      </c>
      <c r="L32" s="27"/>
      <c r="M32" s="50" t="s">
        <v>290</v>
      </c>
      <c r="N32" s="50"/>
      <c r="O32" s="50"/>
      <c r="P32" s="50"/>
      <c r="R32" s="127">
        <f t="shared" ref="R32" si="20">IF($D32="*",0,F32)</f>
        <v>60</v>
      </c>
      <c r="S32" s="127">
        <f t="shared" ref="S32" si="21">IF($D32="*",0,G32)</f>
        <v>60</v>
      </c>
      <c r="T32" s="127">
        <f t="shared" ref="T32" si="22">IF($D32="*",0,H32)</f>
        <v>60</v>
      </c>
      <c r="U32" s="127">
        <f t="shared" ref="U32" si="23">IF($D32="*",0,I32)</f>
        <v>60</v>
      </c>
      <c r="V32" s="127">
        <f t="shared" ref="V32" si="24">IF($D32="*",0,J32)</f>
        <v>60</v>
      </c>
      <c r="W32" s="127">
        <f t="shared" ref="W32" si="25">IF($D32="*",0,K32)</f>
        <v>60</v>
      </c>
    </row>
    <row r="33" spans="1:23" x14ac:dyDescent="0.2">
      <c r="A33" s="50">
        <v>4</v>
      </c>
      <c r="B33" s="50">
        <v>900</v>
      </c>
      <c r="C33" s="28" t="s">
        <v>147</v>
      </c>
      <c r="D33" s="81" t="s">
        <v>336</v>
      </c>
      <c r="E33" s="81" t="s">
        <v>514</v>
      </c>
      <c r="F33" s="99">
        <v>7</v>
      </c>
      <c r="G33" s="99">
        <v>7</v>
      </c>
      <c r="H33" s="99">
        <v>7</v>
      </c>
      <c r="I33" s="99">
        <v>7</v>
      </c>
      <c r="J33" s="99">
        <v>7</v>
      </c>
      <c r="K33" s="99">
        <v>7</v>
      </c>
      <c r="L33" s="27"/>
      <c r="M33" s="50" t="s">
        <v>343</v>
      </c>
      <c r="N33" s="50"/>
      <c r="O33" s="50"/>
      <c r="P33" s="50"/>
      <c r="R33" s="94">
        <f t="shared" ref="R33:R81" si="26">IF($D32="*",0,F32)</f>
        <v>60</v>
      </c>
      <c r="S33" s="94">
        <f t="shared" ref="S33:S81" si="27">IF($D32="*",0,G32)</f>
        <v>60</v>
      </c>
      <c r="T33" s="94">
        <f t="shared" ref="T33:T81" si="28">IF($D32="*",0,H32)</f>
        <v>60</v>
      </c>
      <c r="U33" s="94">
        <f t="shared" ref="U33:U81" si="29">IF($D32="*",0,I32)</f>
        <v>60</v>
      </c>
      <c r="V33" s="94">
        <f t="shared" ref="V33:V81" si="30">IF($D32="*",0,J32)</f>
        <v>60</v>
      </c>
      <c r="W33" s="94">
        <f t="shared" ref="W33:W81" si="31">IF($D32="*",0,K32)</f>
        <v>60</v>
      </c>
    </row>
    <row r="34" spans="1:23" x14ac:dyDescent="0.2">
      <c r="A34" s="50">
        <v>4</v>
      </c>
      <c r="B34" s="50">
        <v>905</v>
      </c>
      <c r="C34" s="28" t="s">
        <v>149</v>
      </c>
      <c r="D34" s="81"/>
      <c r="E34" s="81"/>
      <c r="F34" s="50">
        <v>14</v>
      </c>
      <c r="G34" s="81">
        <v>14</v>
      </c>
      <c r="H34" s="81">
        <v>14</v>
      </c>
      <c r="I34" s="81">
        <v>14</v>
      </c>
      <c r="J34" s="81">
        <v>14</v>
      </c>
      <c r="K34" s="81">
        <v>14</v>
      </c>
      <c r="L34" s="27"/>
      <c r="M34" s="50" t="s">
        <v>343</v>
      </c>
      <c r="N34" s="50"/>
      <c r="O34" s="50"/>
      <c r="P34" s="50"/>
      <c r="R34" s="94">
        <f t="shared" si="26"/>
        <v>0</v>
      </c>
      <c r="S34" s="94">
        <f t="shared" si="27"/>
        <v>0</v>
      </c>
      <c r="T34" s="94">
        <f t="shared" si="28"/>
        <v>0</v>
      </c>
      <c r="U34" s="94">
        <f t="shared" si="29"/>
        <v>0</v>
      </c>
      <c r="V34" s="94">
        <f t="shared" si="30"/>
        <v>0</v>
      </c>
      <c r="W34" s="94">
        <f t="shared" si="31"/>
        <v>0</v>
      </c>
    </row>
    <row r="35" spans="1:23" x14ac:dyDescent="0.2">
      <c r="A35" s="50">
        <v>4</v>
      </c>
      <c r="B35" s="50">
        <v>910</v>
      </c>
      <c r="C35" s="28" t="s">
        <v>150</v>
      </c>
      <c r="D35" s="81"/>
      <c r="E35" s="81"/>
      <c r="F35" s="50">
        <v>5</v>
      </c>
      <c r="G35" s="81">
        <v>5</v>
      </c>
      <c r="H35" s="81">
        <v>5</v>
      </c>
      <c r="I35" s="81">
        <v>5</v>
      </c>
      <c r="J35" s="81">
        <v>5</v>
      </c>
      <c r="K35" s="81">
        <v>5</v>
      </c>
      <c r="L35" s="27"/>
      <c r="M35" s="50" t="s">
        <v>343</v>
      </c>
      <c r="N35" s="50"/>
      <c r="O35" s="50"/>
      <c r="P35" s="50"/>
      <c r="R35" s="94">
        <f t="shared" si="26"/>
        <v>14</v>
      </c>
      <c r="S35" s="94">
        <f t="shared" si="27"/>
        <v>14</v>
      </c>
      <c r="T35" s="94">
        <f t="shared" si="28"/>
        <v>14</v>
      </c>
      <c r="U35" s="94">
        <f t="shared" si="29"/>
        <v>14</v>
      </c>
      <c r="V35" s="94">
        <f t="shared" si="30"/>
        <v>14</v>
      </c>
      <c r="W35" s="94">
        <f t="shared" si="31"/>
        <v>14</v>
      </c>
    </row>
    <row r="36" spans="1:23" x14ac:dyDescent="0.2">
      <c r="A36" s="50">
        <v>4</v>
      </c>
      <c r="B36" s="50">
        <v>915</v>
      </c>
      <c r="C36" s="28" t="s">
        <v>151</v>
      </c>
      <c r="D36" s="81"/>
      <c r="E36" s="81"/>
      <c r="F36" s="50">
        <v>15</v>
      </c>
      <c r="G36" s="81">
        <v>15</v>
      </c>
      <c r="H36" s="81">
        <v>15</v>
      </c>
      <c r="I36" s="81">
        <v>15</v>
      </c>
      <c r="J36" s="81">
        <v>15</v>
      </c>
      <c r="K36" s="81">
        <v>15</v>
      </c>
      <c r="L36" s="27"/>
      <c r="M36" s="50" t="s">
        <v>343</v>
      </c>
      <c r="N36" s="50"/>
      <c r="O36" s="50"/>
      <c r="P36" s="50"/>
      <c r="R36" s="94">
        <f t="shared" si="26"/>
        <v>5</v>
      </c>
      <c r="S36" s="94">
        <f t="shared" si="27"/>
        <v>5</v>
      </c>
      <c r="T36" s="94">
        <f t="shared" si="28"/>
        <v>5</v>
      </c>
      <c r="U36" s="94">
        <f t="shared" si="29"/>
        <v>5</v>
      </c>
      <c r="V36" s="94">
        <f t="shared" si="30"/>
        <v>5</v>
      </c>
      <c r="W36" s="94">
        <f t="shared" si="31"/>
        <v>5</v>
      </c>
    </row>
    <row r="37" spans="1:23" x14ac:dyDescent="0.2">
      <c r="A37" s="81"/>
      <c r="B37" s="81"/>
      <c r="C37" s="87" t="s">
        <v>484</v>
      </c>
      <c r="D37" s="81" t="s">
        <v>336</v>
      </c>
      <c r="E37" s="81" t="s">
        <v>494</v>
      </c>
      <c r="F37" s="81">
        <v>2</v>
      </c>
      <c r="G37" s="81">
        <v>2</v>
      </c>
      <c r="H37" s="81">
        <v>2</v>
      </c>
      <c r="I37" s="81">
        <v>2</v>
      </c>
      <c r="J37" s="81">
        <v>2</v>
      </c>
      <c r="K37" s="81">
        <v>2</v>
      </c>
      <c r="L37" s="27"/>
      <c r="M37" s="81"/>
      <c r="N37" s="81"/>
      <c r="O37" s="81"/>
      <c r="P37" s="81"/>
      <c r="R37" s="94">
        <f t="shared" si="26"/>
        <v>15</v>
      </c>
      <c r="S37" s="94">
        <f t="shared" si="27"/>
        <v>15</v>
      </c>
      <c r="T37" s="94">
        <f t="shared" si="28"/>
        <v>15</v>
      </c>
      <c r="U37" s="94">
        <f t="shared" si="29"/>
        <v>15</v>
      </c>
      <c r="V37" s="94">
        <f t="shared" si="30"/>
        <v>15</v>
      </c>
      <c r="W37" s="94">
        <f t="shared" si="31"/>
        <v>15</v>
      </c>
    </row>
    <row r="38" spans="1:23" x14ac:dyDescent="0.2">
      <c r="A38" s="50">
        <v>4</v>
      </c>
      <c r="B38" s="50">
        <v>920</v>
      </c>
      <c r="C38" s="28" t="s">
        <v>152</v>
      </c>
      <c r="D38" s="81"/>
      <c r="E38" s="81"/>
      <c r="F38" s="50">
        <v>5</v>
      </c>
      <c r="G38" s="81">
        <v>5</v>
      </c>
      <c r="H38" s="81">
        <v>5</v>
      </c>
      <c r="I38" s="81">
        <v>5</v>
      </c>
      <c r="J38" s="81">
        <v>5</v>
      </c>
      <c r="K38" s="81">
        <v>5</v>
      </c>
      <c r="L38" s="27"/>
      <c r="M38" s="50" t="s">
        <v>343</v>
      </c>
      <c r="N38" s="50"/>
      <c r="O38" s="50"/>
      <c r="P38" s="50"/>
      <c r="R38" s="116">
        <f t="shared" si="26"/>
        <v>0</v>
      </c>
      <c r="S38" s="116">
        <f t="shared" si="27"/>
        <v>0</v>
      </c>
      <c r="T38" s="116">
        <f t="shared" si="28"/>
        <v>0</v>
      </c>
      <c r="U38" s="116">
        <f t="shared" si="29"/>
        <v>0</v>
      </c>
      <c r="V38" s="116">
        <f t="shared" si="30"/>
        <v>0</v>
      </c>
      <c r="W38" s="116">
        <f t="shared" si="31"/>
        <v>0</v>
      </c>
    </row>
    <row r="39" spans="1:23" x14ac:dyDescent="0.2">
      <c r="A39" s="50">
        <v>4</v>
      </c>
      <c r="B39" s="50">
        <v>925</v>
      </c>
      <c r="C39" s="28" t="s">
        <v>523</v>
      </c>
      <c r="D39" s="81"/>
      <c r="E39" s="81"/>
      <c r="F39" s="50">
        <v>35</v>
      </c>
      <c r="G39" s="81">
        <v>35</v>
      </c>
      <c r="H39" s="81">
        <v>35</v>
      </c>
      <c r="I39" s="81">
        <v>35</v>
      </c>
      <c r="J39" s="81">
        <v>35</v>
      </c>
      <c r="K39" s="81">
        <v>35</v>
      </c>
      <c r="L39" s="27"/>
      <c r="M39" s="50" t="s">
        <v>290</v>
      </c>
      <c r="N39" s="50"/>
      <c r="O39" s="50"/>
      <c r="P39" s="50"/>
      <c r="R39" s="94">
        <f t="shared" si="26"/>
        <v>5</v>
      </c>
      <c r="S39" s="94">
        <f t="shared" si="27"/>
        <v>5</v>
      </c>
      <c r="T39" s="94">
        <f t="shared" si="28"/>
        <v>5</v>
      </c>
      <c r="U39" s="94">
        <f t="shared" si="29"/>
        <v>5</v>
      </c>
      <c r="V39" s="94">
        <f t="shared" si="30"/>
        <v>5</v>
      </c>
      <c r="W39" s="94">
        <f t="shared" si="31"/>
        <v>5</v>
      </c>
    </row>
    <row r="40" spans="1:23" x14ac:dyDescent="0.2">
      <c r="A40" s="81"/>
      <c r="B40" s="81"/>
      <c r="C40" s="133" t="s">
        <v>524</v>
      </c>
      <c r="D40" s="81" t="s">
        <v>336</v>
      </c>
      <c r="E40" s="81" t="s">
        <v>525</v>
      </c>
      <c r="F40" s="81">
        <v>2</v>
      </c>
      <c r="G40" s="81">
        <v>2</v>
      </c>
      <c r="H40" s="81">
        <v>2</v>
      </c>
      <c r="I40" s="81">
        <v>2</v>
      </c>
      <c r="J40" s="81">
        <v>2</v>
      </c>
      <c r="K40" s="81">
        <v>2</v>
      </c>
      <c r="L40" s="27"/>
      <c r="M40" s="81"/>
      <c r="N40" s="81"/>
      <c r="O40" s="81"/>
      <c r="P40" s="81"/>
      <c r="R40" s="127">
        <f t="shared" ref="R40" si="32">IF($D39="*",0,F39)</f>
        <v>35</v>
      </c>
      <c r="S40" s="127">
        <f t="shared" ref="S40" si="33">IF($D39="*",0,G39)</f>
        <v>35</v>
      </c>
      <c r="T40" s="127">
        <f t="shared" ref="T40" si="34">IF($D39="*",0,H39)</f>
        <v>35</v>
      </c>
      <c r="U40" s="127">
        <f t="shared" ref="U40" si="35">IF($D39="*",0,I39)</f>
        <v>35</v>
      </c>
      <c r="V40" s="127">
        <f t="shared" ref="V40" si="36">IF($D39="*",0,J39)</f>
        <v>35</v>
      </c>
      <c r="W40" s="127">
        <f t="shared" ref="W40" si="37">IF($D39="*",0,K39)</f>
        <v>35</v>
      </c>
    </row>
    <row r="41" spans="1:23" x14ac:dyDescent="0.2">
      <c r="A41" s="50">
        <v>4</v>
      </c>
      <c r="B41" s="50">
        <v>930</v>
      </c>
      <c r="C41" s="28" t="s">
        <v>154</v>
      </c>
      <c r="D41" s="81"/>
      <c r="E41" s="81"/>
      <c r="F41" s="50">
        <v>20</v>
      </c>
      <c r="G41" s="81">
        <v>20</v>
      </c>
      <c r="H41" s="81">
        <v>20</v>
      </c>
      <c r="I41" s="81">
        <v>20</v>
      </c>
      <c r="J41" s="81">
        <v>20</v>
      </c>
      <c r="K41" s="81">
        <v>20</v>
      </c>
      <c r="L41" s="27"/>
      <c r="M41" s="50" t="s">
        <v>290</v>
      </c>
      <c r="N41" s="50"/>
      <c r="O41" s="50"/>
      <c r="P41" s="50"/>
      <c r="R41" s="94">
        <f t="shared" ref="R41:W41" si="38">IF($D39="*",0,F39)</f>
        <v>35</v>
      </c>
      <c r="S41" s="94">
        <f t="shared" si="38"/>
        <v>35</v>
      </c>
      <c r="T41" s="94">
        <f t="shared" si="38"/>
        <v>35</v>
      </c>
      <c r="U41" s="94">
        <f t="shared" si="38"/>
        <v>35</v>
      </c>
      <c r="V41" s="94">
        <f t="shared" si="38"/>
        <v>35</v>
      </c>
      <c r="W41" s="94">
        <f t="shared" si="38"/>
        <v>35</v>
      </c>
    </row>
    <row r="42" spans="1:23" x14ac:dyDescent="0.2">
      <c r="A42" s="50">
        <v>4</v>
      </c>
      <c r="B42" s="50">
        <v>935</v>
      </c>
      <c r="C42" s="28" t="s">
        <v>518</v>
      </c>
      <c r="D42" s="81"/>
      <c r="E42" s="81"/>
      <c r="F42" s="50">
        <v>30</v>
      </c>
      <c r="G42" s="81">
        <v>30</v>
      </c>
      <c r="H42" s="81">
        <v>30</v>
      </c>
      <c r="I42" s="81">
        <v>30</v>
      </c>
      <c r="J42" s="81">
        <v>30</v>
      </c>
      <c r="K42" s="81">
        <v>45</v>
      </c>
      <c r="L42" s="27"/>
      <c r="M42" s="50" t="s">
        <v>290</v>
      </c>
      <c r="N42" s="50"/>
      <c r="O42" s="50"/>
      <c r="P42" s="50"/>
      <c r="R42" s="94">
        <f t="shared" si="26"/>
        <v>20</v>
      </c>
      <c r="S42" s="94">
        <f t="shared" si="27"/>
        <v>20</v>
      </c>
      <c r="T42" s="94">
        <f t="shared" si="28"/>
        <v>20</v>
      </c>
      <c r="U42" s="94">
        <f t="shared" si="29"/>
        <v>20</v>
      </c>
      <c r="V42" s="94">
        <f t="shared" si="30"/>
        <v>20</v>
      </c>
      <c r="W42" s="94">
        <f t="shared" si="31"/>
        <v>20</v>
      </c>
    </row>
    <row r="43" spans="1:23" ht="30" x14ac:dyDescent="0.2">
      <c r="A43" s="81"/>
      <c r="B43" s="81"/>
      <c r="C43" s="28" t="s">
        <v>517</v>
      </c>
      <c r="D43" s="81" t="s">
        <v>336</v>
      </c>
      <c r="E43" s="132" t="s">
        <v>519</v>
      </c>
      <c r="F43" s="81">
        <v>8</v>
      </c>
      <c r="G43" s="81">
        <v>8</v>
      </c>
      <c r="H43" s="81">
        <v>8</v>
      </c>
      <c r="I43" s="81">
        <v>8</v>
      </c>
      <c r="J43" s="81">
        <v>8</v>
      </c>
      <c r="K43" s="81">
        <v>8</v>
      </c>
      <c r="L43" s="27"/>
      <c r="M43" s="81"/>
      <c r="N43" s="81"/>
      <c r="O43" s="81"/>
      <c r="P43" s="81"/>
      <c r="R43" s="127">
        <f t="shared" ref="R43" si="39">IF($D42="*",0,F42)</f>
        <v>30</v>
      </c>
      <c r="S43" s="127">
        <f t="shared" ref="S43" si="40">IF($D42="*",0,G42)</f>
        <v>30</v>
      </c>
      <c r="T43" s="127">
        <f t="shared" ref="T43" si="41">IF($D42="*",0,H42)</f>
        <v>30</v>
      </c>
      <c r="U43" s="127">
        <f t="shared" ref="U43" si="42">IF($D42="*",0,I42)</f>
        <v>30</v>
      </c>
      <c r="V43" s="127">
        <f t="shared" ref="V43" si="43">IF($D42="*",0,J42)</f>
        <v>30</v>
      </c>
      <c r="W43" s="127">
        <f t="shared" ref="W43" si="44">IF($D42="*",0,K42)</f>
        <v>45</v>
      </c>
    </row>
    <row r="44" spans="1:23" x14ac:dyDescent="0.2">
      <c r="A44" s="50">
        <v>4</v>
      </c>
      <c r="B44" s="50">
        <v>940</v>
      </c>
      <c r="C44" s="28" t="s">
        <v>157</v>
      </c>
      <c r="D44" s="81"/>
      <c r="E44" s="81"/>
      <c r="F44" s="99">
        <v>20</v>
      </c>
      <c r="G44" s="99">
        <v>20</v>
      </c>
      <c r="H44" s="99">
        <v>20</v>
      </c>
      <c r="I44" s="99">
        <v>20</v>
      </c>
      <c r="J44" s="99">
        <v>20</v>
      </c>
      <c r="K44" s="99">
        <v>25</v>
      </c>
      <c r="L44" s="27"/>
      <c r="M44" s="50" t="s">
        <v>342</v>
      </c>
      <c r="N44" s="50"/>
      <c r="O44" s="50"/>
      <c r="P44" s="50"/>
      <c r="Q44" t="s">
        <v>439</v>
      </c>
      <c r="R44" s="94">
        <f t="shared" ref="R44:W44" si="45">IF($D42="*",0,F42)</f>
        <v>30</v>
      </c>
      <c r="S44" s="94">
        <f t="shared" si="45"/>
        <v>30</v>
      </c>
      <c r="T44" s="94">
        <f t="shared" si="45"/>
        <v>30</v>
      </c>
      <c r="U44" s="94">
        <f t="shared" si="45"/>
        <v>30</v>
      </c>
      <c r="V44" s="94">
        <f t="shared" si="45"/>
        <v>30</v>
      </c>
      <c r="W44" s="94">
        <f t="shared" si="45"/>
        <v>45</v>
      </c>
    </row>
    <row r="45" spans="1:23" x14ac:dyDescent="0.2">
      <c r="A45" s="50">
        <v>4</v>
      </c>
      <c r="B45" s="50">
        <v>945</v>
      </c>
      <c r="C45" s="28" t="s">
        <v>158</v>
      </c>
      <c r="D45" s="81"/>
      <c r="E45" s="81"/>
      <c r="F45" s="50">
        <v>45</v>
      </c>
      <c r="G45" s="81">
        <v>50</v>
      </c>
      <c r="H45" s="81">
        <v>45</v>
      </c>
      <c r="I45" s="81">
        <v>50</v>
      </c>
      <c r="J45" s="81">
        <v>55</v>
      </c>
      <c r="K45" s="81">
        <v>55</v>
      </c>
      <c r="L45" s="27"/>
      <c r="M45" s="50" t="s">
        <v>342</v>
      </c>
      <c r="N45" s="50"/>
      <c r="O45" s="50"/>
      <c r="P45" s="50"/>
      <c r="Q45" t="s">
        <v>439</v>
      </c>
      <c r="R45" s="94">
        <f t="shared" si="26"/>
        <v>20</v>
      </c>
      <c r="S45" s="94">
        <f t="shared" si="27"/>
        <v>20</v>
      </c>
      <c r="T45" s="94">
        <f t="shared" si="28"/>
        <v>20</v>
      </c>
      <c r="U45" s="94">
        <f t="shared" si="29"/>
        <v>20</v>
      </c>
      <c r="V45" s="94">
        <f t="shared" si="30"/>
        <v>20</v>
      </c>
      <c r="W45" s="94">
        <f t="shared" si="31"/>
        <v>25</v>
      </c>
    </row>
    <row r="46" spans="1:23" ht="45" x14ac:dyDescent="0.2">
      <c r="A46" s="50">
        <v>4</v>
      </c>
      <c r="B46" s="50">
        <v>950</v>
      </c>
      <c r="C46" s="28" t="s">
        <v>511</v>
      </c>
      <c r="D46" s="81" t="s">
        <v>336</v>
      </c>
      <c r="E46" s="132" t="s">
        <v>510</v>
      </c>
      <c r="F46" s="99">
        <v>31</v>
      </c>
      <c r="G46" s="99">
        <v>31</v>
      </c>
      <c r="H46" s="99">
        <v>31</v>
      </c>
      <c r="I46" s="99">
        <v>31</v>
      </c>
      <c r="J46" s="99">
        <v>31</v>
      </c>
      <c r="K46" s="99">
        <v>31</v>
      </c>
      <c r="L46" s="99">
        <v>31</v>
      </c>
      <c r="M46" s="50" t="s">
        <v>366</v>
      </c>
      <c r="N46" s="50"/>
      <c r="O46" s="50"/>
      <c r="P46" s="50"/>
      <c r="R46" s="94">
        <f t="shared" si="26"/>
        <v>45</v>
      </c>
      <c r="S46" s="94">
        <f t="shared" si="27"/>
        <v>50</v>
      </c>
      <c r="T46" s="94">
        <f t="shared" si="28"/>
        <v>45</v>
      </c>
      <c r="U46" s="94">
        <f t="shared" si="29"/>
        <v>50</v>
      </c>
      <c r="V46" s="94">
        <f t="shared" si="30"/>
        <v>55</v>
      </c>
      <c r="W46" s="94">
        <f t="shared" si="31"/>
        <v>55</v>
      </c>
    </row>
    <row r="47" spans="1:23" x14ac:dyDescent="0.2">
      <c r="A47" s="50">
        <v>4</v>
      </c>
      <c r="B47" s="50">
        <v>960</v>
      </c>
      <c r="C47" s="28" t="s">
        <v>168</v>
      </c>
      <c r="D47" s="81"/>
      <c r="E47" s="81"/>
      <c r="F47" s="50">
        <v>120</v>
      </c>
      <c r="G47" s="81">
        <v>120</v>
      </c>
      <c r="H47" s="81">
        <v>120</v>
      </c>
      <c r="I47" s="81">
        <v>120</v>
      </c>
      <c r="J47" s="81">
        <v>120</v>
      </c>
      <c r="K47" s="81">
        <v>120</v>
      </c>
      <c r="L47" s="27"/>
      <c r="M47" s="50" t="s">
        <v>342</v>
      </c>
      <c r="N47" s="50"/>
      <c r="O47" s="50"/>
      <c r="P47" s="50"/>
      <c r="R47" s="94">
        <f t="shared" si="26"/>
        <v>0</v>
      </c>
      <c r="S47" s="94">
        <f t="shared" si="27"/>
        <v>0</v>
      </c>
      <c r="T47" s="94">
        <f t="shared" si="28"/>
        <v>0</v>
      </c>
      <c r="U47" s="94">
        <f t="shared" si="29"/>
        <v>0</v>
      </c>
      <c r="V47" s="94">
        <f t="shared" si="30"/>
        <v>0</v>
      </c>
      <c r="W47" s="94">
        <f t="shared" si="31"/>
        <v>0</v>
      </c>
    </row>
    <row r="48" spans="1:23" x14ac:dyDescent="0.2">
      <c r="A48" s="50">
        <v>4</v>
      </c>
      <c r="B48" s="50">
        <v>965</v>
      </c>
      <c r="C48" s="28" t="s">
        <v>169</v>
      </c>
      <c r="D48" s="81"/>
      <c r="E48" s="81"/>
      <c r="F48" s="50">
        <v>60</v>
      </c>
      <c r="G48" s="81">
        <v>60</v>
      </c>
      <c r="H48" s="81">
        <v>60</v>
      </c>
      <c r="I48" s="81">
        <v>60</v>
      </c>
      <c r="J48" s="81">
        <v>60</v>
      </c>
      <c r="K48" s="81">
        <v>60</v>
      </c>
      <c r="L48" s="27"/>
      <c r="M48" s="50" t="s">
        <v>342</v>
      </c>
      <c r="N48" s="50"/>
      <c r="O48" s="50"/>
      <c r="P48" s="50"/>
      <c r="R48" s="94">
        <f t="shared" si="26"/>
        <v>120</v>
      </c>
      <c r="S48" s="94">
        <f t="shared" si="27"/>
        <v>120</v>
      </c>
      <c r="T48" s="94">
        <f t="shared" si="28"/>
        <v>120</v>
      </c>
      <c r="U48" s="94">
        <f t="shared" si="29"/>
        <v>120</v>
      </c>
      <c r="V48" s="94">
        <f t="shared" si="30"/>
        <v>120</v>
      </c>
      <c r="W48" s="94">
        <f t="shared" si="31"/>
        <v>120</v>
      </c>
    </row>
    <row r="49" spans="1:23" x14ac:dyDescent="0.2">
      <c r="A49" s="50">
        <v>4</v>
      </c>
      <c r="B49" s="50">
        <v>970</v>
      </c>
      <c r="C49" s="28" t="s">
        <v>170</v>
      </c>
      <c r="D49" s="81" t="s">
        <v>336</v>
      </c>
      <c r="E49" s="81"/>
      <c r="F49" s="99">
        <v>10</v>
      </c>
      <c r="G49" s="99">
        <v>10</v>
      </c>
      <c r="H49" s="99">
        <v>10</v>
      </c>
      <c r="I49" s="99">
        <v>10</v>
      </c>
      <c r="J49" s="99">
        <v>10</v>
      </c>
      <c r="K49" s="99">
        <v>10</v>
      </c>
      <c r="L49" s="27"/>
      <c r="M49" s="50" t="s">
        <v>342</v>
      </c>
      <c r="N49" s="50"/>
      <c r="O49" s="50"/>
      <c r="P49" s="50"/>
      <c r="R49" s="94">
        <f t="shared" si="26"/>
        <v>60</v>
      </c>
      <c r="S49" s="94">
        <f t="shared" si="27"/>
        <v>60</v>
      </c>
      <c r="T49" s="94">
        <f t="shared" si="28"/>
        <v>60</v>
      </c>
      <c r="U49" s="94">
        <f t="shared" si="29"/>
        <v>60</v>
      </c>
      <c r="V49" s="94">
        <f t="shared" si="30"/>
        <v>60</v>
      </c>
      <c r="W49" s="94">
        <f t="shared" si="31"/>
        <v>60</v>
      </c>
    </row>
    <row r="50" spans="1:23" x14ac:dyDescent="0.2">
      <c r="A50" s="50">
        <v>4</v>
      </c>
      <c r="B50" s="50">
        <v>975</v>
      </c>
      <c r="C50" s="28" t="s">
        <v>440</v>
      </c>
      <c r="D50" s="81"/>
      <c r="E50" s="81"/>
      <c r="F50" s="50">
        <v>5</v>
      </c>
      <c r="G50" s="81">
        <v>5</v>
      </c>
      <c r="H50" s="81">
        <v>5</v>
      </c>
      <c r="I50" s="81">
        <v>5</v>
      </c>
      <c r="J50" s="81">
        <v>5</v>
      </c>
      <c r="K50" s="81">
        <v>5</v>
      </c>
      <c r="L50" s="27"/>
      <c r="M50" s="50" t="s">
        <v>290</v>
      </c>
      <c r="N50" s="50"/>
      <c r="O50" s="50"/>
      <c r="P50" s="50"/>
      <c r="R50" s="94">
        <f t="shared" si="26"/>
        <v>0</v>
      </c>
      <c r="S50" s="94">
        <f t="shared" si="27"/>
        <v>0</v>
      </c>
      <c r="T50" s="94">
        <f t="shared" si="28"/>
        <v>0</v>
      </c>
      <c r="U50" s="94">
        <f t="shared" si="29"/>
        <v>0</v>
      </c>
      <c r="V50" s="94">
        <f t="shared" si="30"/>
        <v>0</v>
      </c>
      <c r="W50" s="94">
        <f t="shared" si="31"/>
        <v>0</v>
      </c>
    </row>
    <row r="51" spans="1:23" ht="60" x14ac:dyDescent="0.2">
      <c r="A51" s="50">
        <v>4</v>
      </c>
      <c r="B51" s="50">
        <v>980</v>
      </c>
      <c r="C51" s="28" t="s">
        <v>512</v>
      </c>
      <c r="D51" s="81" t="s">
        <v>336</v>
      </c>
      <c r="E51" s="132" t="s">
        <v>513</v>
      </c>
      <c r="F51" s="50">
        <v>30</v>
      </c>
      <c r="G51" s="81">
        <v>30</v>
      </c>
      <c r="H51" s="81">
        <v>30</v>
      </c>
      <c r="I51" s="81">
        <v>30</v>
      </c>
      <c r="J51" s="81">
        <v>30</v>
      </c>
      <c r="K51" s="81">
        <v>30</v>
      </c>
      <c r="L51" s="27"/>
      <c r="M51" s="50" t="s">
        <v>367</v>
      </c>
      <c r="N51" s="50"/>
      <c r="O51" s="50"/>
      <c r="P51" s="50"/>
      <c r="R51" s="94">
        <f t="shared" si="26"/>
        <v>5</v>
      </c>
      <c r="S51" s="94">
        <f t="shared" si="27"/>
        <v>5</v>
      </c>
      <c r="T51" s="94">
        <f t="shared" si="28"/>
        <v>5</v>
      </c>
      <c r="U51" s="94">
        <f t="shared" si="29"/>
        <v>5</v>
      </c>
      <c r="V51" s="94">
        <f t="shared" si="30"/>
        <v>5</v>
      </c>
      <c r="W51" s="94">
        <f t="shared" si="31"/>
        <v>5</v>
      </c>
    </row>
    <row r="52" spans="1:23" x14ac:dyDescent="0.2">
      <c r="A52" s="50">
        <v>4</v>
      </c>
      <c r="B52" s="50">
        <v>990</v>
      </c>
      <c r="C52" s="28" t="s">
        <v>174</v>
      </c>
      <c r="D52" s="81"/>
      <c r="E52" s="81"/>
      <c r="F52" s="99">
        <v>8</v>
      </c>
      <c r="G52" s="99">
        <v>8</v>
      </c>
      <c r="H52" s="99">
        <v>8</v>
      </c>
      <c r="I52" s="99">
        <v>8</v>
      </c>
      <c r="J52" s="99">
        <v>8</v>
      </c>
      <c r="K52" s="99">
        <v>8</v>
      </c>
      <c r="L52" s="27"/>
      <c r="M52" s="50" t="s">
        <v>342</v>
      </c>
      <c r="N52" s="50"/>
      <c r="O52" s="50"/>
      <c r="P52" s="50"/>
      <c r="Q52" t="s">
        <v>441</v>
      </c>
      <c r="R52" s="94">
        <f t="shared" si="26"/>
        <v>0</v>
      </c>
      <c r="S52" s="94">
        <f t="shared" si="27"/>
        <v>0</v>
      </c>
      <c r="T52" s="94">
        <f t="shared" si="28"/>
        <v>0</v>
      </c>
      <c r="U52" s="94">
        <f t="shared" si="29"/>
        <v>0</v>
      </c>
      <c r="V52" s="94">
        <f t="shared" si="30"/>
        <v>0</v>
      </c>
      <c r="W52" s="94">
        <f t="shared" si="31"/>
        <v>0</v>
      </c>
    </row>
    <row r="53" spans="1:23" x14ac:dyDescent="0.2">
      <c r="A53" s="50">
        <v>4</v>
      </c>
      <c r="B53" s="50">
        <v>995</v>
      </c>
      <c r="C53" s="28" t="s">
        <v>175</v>
      </c>
      <c r="D53" s="81"/>
      <c r="E53" s="81"/>
      <c r="F53" s="99">
        <v>5</v>
      </c>
      <c r="G53" s="99">
        <v>5</v>
      </c>
      <c r="H53" s="99">
        <v>5</v>
      </c>
      <c r="I53" s="99">
        <v>5</v>
      </c>
      <c r="J53" s="99">
        <v>5</v>
      </c>
      <c r="K53" s="99">
        <v>5</v>
      </c>
      <c r="L53" s="27"/>
      <c r="M53" s="50" t="s">
        <v>342</v>
      </c>
      <c r="N53" s="50"/>
      <c r="O53" s="50"/>
      <c r="P53" s="50"/>
      <c r="R53" s="94">
        <f t="shared" si="26"/>
        <v>8</v>
      </c>
      <c r="S53" s="94">
        <f t="shared" si="27"/>
        <v>8</v>
      </c>
      <c r="T53" s="94">
        <f t="shared" si="28"/>
        <v>8</v>
      </c>
      <c r="U53" s="94">
        <f t="shared" si="29"/>
        <v>8</v>
      </c>
      <c r="V53" s="94">
        <f t="shared" si="30"/>
        <v>8</v>
      </c>
      <c r="W53" s="94">
        <f t="shared" si="31"/>
        <v>8</v>
      </c>
    </row>
    <row r="54" spans="1:23" x14ac:dyDescent="0.2">
      <c r="A54" s="50">
        <v>4</v>
      </c>
      <c r="B54" s="50">
        <v>1000</v>
      </c>
      <c r="C54" s="28" t="s">
        <v>176</v>
      </c>
      <c r="D54" s="81"/>
      <c r="E54" s="81"/>
      <c r="F54" s="99">
        <v>5</v>
      </c>
      <c r="G54" s="99">
        <v>5</v>
      </c>
      <c r="H54" s="99">
        <v>5</v>
      </c>
      <c r="I54" s="99">
        <v>5</v>
      </c>
      <c r="J54" s="99">
        <v>5</v>
      </c>
      <c r="K54" s="99">
        <v>5</v>
      </c>
      <c r="L54" s="27"/>
      <c r="M54" s="50" t="s">
        <v>342</v>
      </c>
      <c r="N54" s="50"/>
      <c r="O54" s="50"/>
      <c r="P54" s="50"/>
      <c r="R54" s="94">
        <f t="shared" si="26"/>
        <v>5</v>
      </c>
      <c r="S54" s="94">
        <f t="shared" si="27"/>
        <v>5</v>
      </c>
      <c r="T54" s="94">
        <f t="shared" si="28"/>
        <v>5</v>
      </c>
      <c r="U54" s="94">
        <f t="shared" si="29"/>
        <v>5</v>
      </c>
      <c r="V54" s="94">
        <f t="shared" si="30"/>
        <v>5</v>
      </c>
      <c r="W54" s="94">
        <f t="shared" si="31"/>
        <v>5</v>
      </c>
    </row>
    <row r="55" spans="1:23" x14ac:dyDescent="0.2">
      <c r="A55" s="50">
        <v>4</v>
      </c>
      <c r="B55" s="50">
        <v>1005</v>
      </c>
      <c r="C55" s="28" t="s">
        <v>177</v>
      </c>
      <c r="D55" s="81"/>
      <c r="E55" s="81"/>
      <c r="F55" s="99">
        <v>7</v>
      </c>
      <c r="G55" s="99">
        <v>7</v>
      </c>
      <c r="H55" s="99">
        <v>7</v>
      </c>
      <c r="I55" s="99">
        <v>7</v>
      </c>
      <c r="J55" s="99">
        <v>7</v>
      </c>
      <c r="K55" s="99">
        <v>7</v>
      </c>
      <c r="L55" s="27"/>
      <c r="M55" s="50" t="s">
        <v>343</v>
      </c>
      <c r="N55" s="50"/>
      <c r="O55" s="50"/>
      <c r="P55" s="50"/>
      <c r="R55" s="94">
        <f t="shared" si="26"/>
        <v>5</v>
      </c>
      <c r="S55" s="94">
        <f t="shared" si="27"/>
        <v>5</v>
      </c>
      <c r="T55" s="94">
        <f t="shared" si="28"/>
        <v>5</v>
      </c>
      <c r="U55" s="94">
        <f t="shared" si="29"/>
        <v>5</v>
      </c>
      <c r="V55" s="94">
        <f t="shared" si="30"/>
        <v>5</v>
      </c>
      <c r="W55" s="94">
        <f t="shared" si="31"/>
        <v>5</v>
      </c>
    </row>
    <row r="56" spans="1:23" x14ac:dyDescent="0.2">
      <c r="A56" s="50">
        <v>4</v>
      </c>
      <c r="B56" s="50">
        <v>1010</v>
      </c>
      <c r="C56" s="28" t="s">
        <v>178</v>
      </c>
      <c r="D56" s="81"/>
      <c r="E56" s="81"/>
      <c r="F56" s="128">
        <v>25</v>
      </c>
      <c r="G56" s="128">
        <v>25</v>
      </c>
      <c r="H56" s="128">
        <v>25</v>
      </c>
      <c r="I56" s="128">
        <v>25</v>
      </c>
      <c r="J56" s="128">
        <v>25</v>
      </c>
      <c r="K56" s="128">
        <v>25</v>
      </c>
      <c r="L56" s="128">
        <v>25</v>
      </c>
      <c r="M56" s="50" t="s">
        <v>290</v>
      </c>
      <c r="N56" s="50"/>
      <c r="O56" s="50"/>
      <c r="P56" s="50"/>
      <c r="R56" s="94">
        <f t="shared" si="26"/>
        <v>7</v>
      </c>
      <c r="S56" s="94">
        <f t="shared" si="27"/>
        <v>7</v>
      </c>
      <c r="T56" s="94">
        <f t="shared" si="28"/>
        <v>7</v>
      </c>
      <c r="U56" s="94">
        <f t="shared" si="29"/>
        <v>7</v>
      </c>
      <c r="V56" s="94">
        <f t="shared" si="30"/>
        <v>7</v>
      </c>
      <c r="W56" s="94">
        <f t="shared" si="31"/>
        <v>7</v>
      </c>
    </row>
    <row r="57" spans="1:23" x14ac:dyDescent="0.2">
      <c r="A57" s="50"/>
      <c r="B57" s="50"/>
      <c r="C57" s="28"/>
      <c r="D57" s="81"/>
      <c r="E57" s="81"/>
      <c r="F57" s="50"/>
      <c r="G57" s="81"/>
      <c r="H57" s="81"/>
      <c r="I57" s="81"/>
      <c r="J57" s="81"/>
      <c r="K57" s="81"/>
      <c r="L57" s="27"/>
      <c r="M57" s="50"/>
      <c r="N57" s="50"/>
      <c r="O57" s="50"/>
      <c r="P57" s="50"/>
      <c r="R57" s="94">
        <f t="shared" si="26"/>
        <v>25</v>
      </c>
      <c r="S57" s="94">
        <f t="shared" si="27"/>
        <v>25</v>
      </c>
      <c r="T57" s="94">
        <f t="shared" si="28"/>
        <v>25</v>
      </c>
      <c r="U57" s="94">
        <f t="shared" si="29"/>
        <v>25</v>
      </c>
      <c r="V57" s="94">
        <f t="shared" si="30"/>
        <v>25</v>
      </c>
      <c r="W57" s="94">
        <f t="shared" si="31"/>
        <v>25</v>
      </c>
    </row>
    <row r="58" spans="1:23" x14ac:dyDescent="0.2">
      <c r="A58" s="50"/>
      <c r="B58" s="50"/>
      <c r="C58" s="28"/>
      <c r="D58" s="81"/>
      <c r="E58" s="81"/>
      <c r="F58" s="50"/>
      <c r="G58" s="81"/>
      <c r="H58" s="81"/>
      <c r="I58" s="81"/>
      <c r="J58" s="81"/>
      <c r="K58" s="81"/>
      <c r="L58" s="27"/>
      <c r="M58" s="50"/>
      <c r="N58" s="50"/>
      <c r="O58" s="50"/>
      <c r="P58" s="50"/>
      <c r="R58" s="94">
        <f t="shared" si="26"/>
        <v>0</v>
      </c>
      <c r="S58" s="94">
        <f t="shared" si="27"/>
        <v>0</v>
      </c>
      <c r="T58" s="94">
        <f t="shared" si="28"/>
        <v>0</v>
      </c>
      <c r="U58" s="94">
        <f t="shared" si="29"/>
        <v>0</v>
      </c>
      <c r="V58" s="94">
        <f t="shared" si="30"/>
        <v>0</v>
      </c>
      <c r="W58" s="94">
        <f t="shared" si="31"/>
        <v>0</v>
      </c>
    </row>
    <row r="59" spans="1:23" x14ac:dyDescent="0.2">
      <c r="A59" s="50">
        <v>4</v>
      </c>
      <c r="B59" s="50">
        <v>1025</v>
      </c>
      <c r="C59" s="28" t="s">
        <v>486</v>
      </c>
      <c r="D59" s="81"/>
      <c r="E59" s="81"/>
      <c r="F59" s="99">
        <v>7</v>
      </c>
      <c r="G59" s="99">
        <v>7</v>
      </c>
      <c r="H59" s="99">
        <v>7</v>
      </c>
      <c r="I59" s="99">
        <v>7</v>
      </c>
      <c r="J59" s="99">
        <v>7</v>
      </c>
      <c r="K59" s="99">
        <v>7</v>
      </c>
      <c r="L59" s="27"/>
      <c r="M59" s="50" t="s">
        <v>290</v>
      </c>
      <c r="N59" s="50"/>
      <c r="O59" s="50"/>
      <c r="P59" s="50"/>
      <c r="R59" s="94">
        <f t="shared" si="26"/>
        <v>0</v>
      </c>
      <c r="S59" s="94">
        <f t="shared" si="27"/>
        <v>0</v>
      </c>
      <c r="T59" s="94">
        <f t="shared" si="28"/>
        <v>0</v>
      </c>
      <c r="U59" s="94">
        <f t="shared" si="29"/>
        <v>0</v>
      </c>
      <c r="V59" s="94">
        <f t="shared" si="30"/>
        <v>0</v>
      </c>
      <c r="W59" s="94">
        <f t="shared" si="31"/>
        <v>0</v>
      </c>
    </row>
    <row r="60" spans="1:23" x14ac:dyDescent="0.2">
      <c r="A60" s="81"/>
      <c r="B60" s="81"/>
      <c r="C60" s="87" t="s">
        <v>484</v>
      </c>
      <c r="D60" s="81" t="s">
        <v>336</v>
      </c>
      <c r="E60" s="81" t="s">
        <v>494</v>
      </c>
      <c r="F60" s="117">
        <v>3</v>
      </c>
      <c r="G60" s="117">
        <v>3</v>
      </c>
      <c r="H60" s="117">
        <v>3</v>
      </c>
      <c r="I60" s="117">
        <v>3</v>
      </c>
      <c r="J60" s="117">
        <v>3</v>
      </c>
      <c r="K60" s="117">
        <v>3</v>
      </c>
      <c r="L60" s="27"/>
      <c r="M60" s="81"/>
      <c r="N60" s="81"/>
      <c r="O60" s="81"/>
      <c r="P60" s="81"/>
      <c r="R60" s="94">
        <f t="shared" si="26"/>
        <v>7</v>
      </c>
      <c r="S60" s="94">
        <f t="shared" si="27"/>
        <v>7</v>
      </c>
      <c r="T60" s="94">
        <f t="shared" si="28"/>
        <v>7</v>
      </c>
      <c r="U60" s="94">
        <f t="shared" si="29"/>
        <v>7</v>
      </c>
      <c r="V60" s="94">
        <f t="shared" si="30"/>
        <v>7</v>
      </c>
      <c r="W60" s="94">
        <f t="shared" si="31"/>
        <v>7</v>
      </c>
    </row>
    <row r="61" spans="1:23" x14ac:dyDescent="0.2">
      <c r="A61" s="50">
        <v>4</v>
      </c>
      <c r="B61" s="50">
        <v>1030</v>
      </c>
      <c r="C61" s="28" t="s">
        <v>485</v>
      </c>
      <c r="D61" s="81"/>
      <c r="E61" s="81"/>
      <c r="F61" s="50">
        <v>5</v>
      </c>
      <c r="G61" s="81">
        <v>5</v>
      </c>
      <c r="H61" s="81">
        <v>5</v>
      </c>
      <c r="I61" s="81">
        <v>5</v>
      </c>
      <c r="J61" s="81">
        <v>5</v>
      </c>
      <c r="K61" s="81">
        <v>5</v>
      </c>
      <c r="L61" s="27"/>
      <c r="M61" s="50" t="s">
        <v>290</v>
      </c>
      <c r="N61" s="50"/>
      <c r="O61" s="50"/>
      <c r="P61" s="50"/>
      <c r="R61" s="116">
        <f t="shared" si="26"/>
        <v>0</v>
      </c>
      <c r="S61" s="116">
        <f t="shared" si="27"/>
        <v>0</v>
      </c>
      <c r="T61" s="116">
        <f t="shared" si="28"/>
        <v>0</v>
      </c>
      <c r="U61" s="116">
        <f t="shared" si="29"/>
        <v>0</v>
      </c>
      <c r="V61" s="116">
        <f t="shared" si="30"/>
        <v>0</v>
      </c>
      <c r="W61" s="116">
        <f t="shared" si="31"/>
        <v>0</v>
      </c>
    </row>
    <row r="62" spans="1:23" x14ac:dyDescent="0.2">
      <c r="A62" s="50">
        <v>4</v>
      </c>
      <c r="B62" s="50">
        <v>1035</v>
      </c>
      <c r="C62" s="28" t="s">
        <v>442</v>
      </c>
      <c r="D62" s="81"/>
      <c r="E62" s="81"/>
      <c r="F62" s="50">
        <v>22</v>
      </c>
      <c r="G62" s="81">
        <v>22</v>
      </c>
      <c r="H62" s="81">
        <v>22</v>
      </c>
      <c r="I62" s="81">
        <v>22</v>
      </c>
      <c r="J62" s="81">
        <v>22</v>
      </c>
      <c r="K62" s="81">
        <v>22</v>
      </c>
      <c r="L62" s="27"/>
      <c r="M62" s="50" t="s">
        <v>290</v>
      </c>
      <c r="N62" s="50" t="s">
        <v>290</v>
      </c>
      <c r="O62" s="50">
        <v>20</v>
      </c>
      <c r="P62" s="50">
        <v>2</v>
      </c>
      <c r="R62" s="94">
        <f t="shared" si="26"/>
        <v>5</v>
      </c>
      <c r="S62" s="94">
        <f t="shared" si="27"/>
        <v>5</v>
      </c>
      <c r="T62" s="94">
        <f t="shared" si="28"/>
        <v>5</v>
      </c>
      <c r="U62" s="94">
        <f t="shared" si="29"/>
        <v>5</v>
      </c>
      <c r="V62" s="94">
        <f t="shared" si="30"/>
        <v>5</v>
      </c>
      <c r="W62" s="94">
        <f t="shared" si="31"/>
        <v>5</v>
      </c>
    </row>
    <row r="63" spans="1:23" x14ac:dyDescent="0.2">
      <c r="A63" s="50">
        <v>5</v>
      </c>
      <c r="B63" s="50">
        <v>1040</v>
      </c>
      <c r="C63" s="28" t="s">
        <v>184</v>
      </c>
      <c r="D63" s="81"/>
      <c r="E63" s="81"/>
      <c r="F63" s="99">
        <v>5</v>
      </c>
      <c r="G63" s="99">
        <v>5</v>
      </c>
      <c r="H63" s="99">
        <v>5</v>
      </c>
      <c r="I63" s="99">
        <v>5</v>
      </c>
      <c r="J63" s="99">
        <v>5</v>
      </c>
      <c r="K63" s="99">
        <v>5</v>
      </c>
      <c r="L63" s="27"/>
      <c r="M63" s="50" t="s">
        <v>342</v>
      </c>
      <c r="N63" s="50"/>
      <c r="O63" s="50"/>
      <c r="P63" s="50"/>
      <c r="R63" s="94">
        <f t="shared" si="26"/>
        <v>22</v>
      </c>
      <c r="S63" s="94">
        <f t="shared" si="27"/>
        <v>22</v>
      </c>
      <c r="T63" s="94">
        <f t="shared" si="28"/>
        <v>22</v>
      </c>
      <c r="U63" s="94">
        <f t="shared" si="29"/>
        <v>22</v>
      </c>
      <c r="V63" s="94">
        <f t="shared" si="30"/>
        <v>22</v>
      </c>
      <c r="W63" s="94">
        <f t="shared" si="31"/>
        <v>22</v>
      </c>
    </row>
    <row r="64" spans="1:23" x14ac:dyDescent="0.2">
      <c r="A64" s="50">
        <v>4</v>
      </c>
      <c r="B64" s="50">
        <v>1195</v>
      </c>
      <c r="C64" s="28" t="s">
        <v>392</v>
      </c>
      <c r="D64" s="81"/>
      <c r="E64" s="81"/>
      <c r="F64" s="99">
        <v>5</v>
      </c>
      <c r="G64" s="99">
        <v>5</v>
      </c>
      <c r="H64" s="99">
        <v>5</v>
      </c>
      <c r="I64" s="99">
        <v>5</v>
      </c>
      <c r="J64" s="99">
        <v>5</v>
      </c>
      <c r="K64" s="99">
        <v>5</v>
      </c>
      <c r="L64" s="27"/>
      <c r="M64" s="50" t="s">
        <v>290</v>
      </c>
      <c r="N64" s="50"/>
      <c r="O64" s="50"/>
      <c r="P64" s="50"/>
      <c r="R64" s="94">
        <f t="shared" si="26"/>
        <v>5</v>
      </c>
      <c r="S64" s="94">
        <f t="shared" si="27"/>
        <v>5</v>
      </c>
      <c r="T64" s="94">
        <f t="shared" si="28"/>
        <v>5</v>
      </c>
      <c r="U64" s="94">
        <f t="shared" si="29"/>
        <v>5</v>
      </c>
      <c r="V64" s="94">
        <f t="shared" si="30"/>
        <v>5</v>
      </c>
      <c r="W64" s="94">
        <f t="shared" si="31"/>
        <v>5</v>
      </c>
    </row>
    <row r="65" spans="1:23" ht="28.5" customHeight="1" x14ac:dyDescent="0.2">
      <c r="A65" s="50">
        <v>4</v>
      </c>
      <c r="B65" s="50">
        <v>1045</v>
      </c>
      <c r="C65" s="28" t="s">
        <v>185</v>
      </c>
      <c r="D65" s="81"/>
      <c r="E65" s="81"/>
      <c r="F65" s="99">
        <v>30</v>
      </c>
      <c r="G65" s="99">
        <v>30</v>
      </c>
      <c r="H65" s="99">
        <v>30</v>
      </c>
      <c r="I65" s="99">
        <v>30</v>
      </c>
      <c r="J65" s="99">
        <v>30</v>
      </c>
      <c r="K65" s="99">
        <v>30</v>
      </c>
      <c r="L65" s="27"/>
      <c r="M65" s="50" t="s">
        <v>290</v>
      </c>
      <c r="N65" s="50"/>
      <c r="O65" s="50"/>
      <c r="P65" s="50"/>
      <c r="R65" s="94">
        <f t="shared" si="26"/>
        <v>5</v>
      </c>
      <c r="S65" s="94">
        <f t="shared" si="27"/>
        <v>5</v>
      </c>
      <c r="T65" s="94">
        <f t="shared" si="28"/>
        <v>5</v>
      </c>
      <c r="U65" s="94">
        <f t="shared" si="29"/>
        <v>5</v>
      </c>
      <c r="V65" s="94">
        <f t="shared" si="30"/>
        <v>5</v>
      </c>
      <c r="W65" s="94">
        <f t="shared" si="31"/>
        <v>5</v>
      </c>
    </row>
    <row r="66" spans="1:23" x14ac:dyDescent="0.2">
      <c r="A66" s="50">
        <v>4</v>
      </c>
      <c r="B66" s="50">
        <v>1050</v>
      </c>
      <c r="C66" s="28" t="s">
        <v>186</v>
      </c>
      <c r="D66" s="81"/>
      <c r="E66" s="81"/>
      <c r="F66" s="99">
        <v>10</v>
      </c>
      <c r="G66" s="99">
        <v>10</v>
      </c>
      <c r="H66" s="99">
        <v>10</v>
      </c>
      <c r="I66" s="99">
        <v>10</v>
      </c>
      <c r="J66" s="99">
        <v>10</v>
      </c>
      <c r="K66" s="99">
        <v>10</v>
      </c>
      <c r="L66" s="27"/>
      <c r="M66" s="50" t="s">
        <v>290</v>
      </c>
      <c r="N66" s="50"/>
      <c r="O66" s="50"/>
      <c r="P66" s="50"/>
      <c r="R66" s="94">
        <f t="shared" si="26"/>
        <v>30</v>
      </c>
      <c r="S66" s="94">
        <f t="shared" si="27"/>
        <v>30</v>
      </c>
      <c r="T66" s="94">
        <f t="shared" si="28"/>
        <v>30</v>
      </c>
      <c r="U66" s="94">
        <f t="shared" si="29"/>
        <v>30</v>
      </c>
      <c r="V66" s="94">
        <f t="shared" si="30"/>
        <v>30</v>
      </c>
      <c r="W66" s="94">
        <f t="shared" si="31"/>
        <v>30</v>
      </c>
    </row>
    <row r="67" spans="1:23" x14ac:dyDescent="0.2">
      <c r="A67" s="50">
        <v>4</v>
      </c>
      <c r="B67" s="50">
        <v>1055</v>
      </c>
      <c r="C67" s="28" t="s">
        <v>187</v>
      </c>
      <c r="D67" s="81"/>
      <c r="E67" s="81"/>
      <c r="F67" s="99">
        <v>10</v>
      </c>
      <c r="G67" s="99">
        <v>10</v>
      </c>
      <c r="H67" s="99">
        <v>10</v>
      </c>
      <c r="I67" s="99">
        <v>10</v>
      </c>
      <c r="J67" s="99">
        <v>10</v>
      </c>
      <c r="K67" s="99">
        <v>10</v>
      </c>
      <c r="L67" s="27"/>
      <c r="M67" s="50" t="s">
        <v>342</v>
      </c>
      <c r="N67" s="50"/>
      <c r="O67" s="50"/>
      <c r="P67" s="50"/>
      <c r="R67" s="94">
        <f t="shared" si="26"/>
        <v>10</v>
      </c>
      <c r="S67" s="94">
        <f t="shared" si="27"/>
        <v>10</v>
      </c>
      <c r="T67" s="94">
        <f t="shared" si="28"/>
        <v>10</v>
      </c>
      <c r="U67" s="94">
        <f t="shared" si="29"/>
        <v>10</v>
      </c>
      <c r="V67" s="94">
        <f t="shared" si="30"/>
        <v>10</v>
      </c>
      <c r="W67" s="94">
        <f t="shared" si="31"/>
        <v>10</v>
      </c>
    </row>
    <row r="68" spans="1:23" x14ac:dyDescent="0.2">
      <c r="A68" s="50">
        <v>4</v>
      </c>
      <c r="B68" s="50">
        <v>1060</v>
      </c>
      <c r="C68" s="28" t="s">
        <v>188</v>
      </c>
      <c r="D68" s="81"/>
      <c r="E68" s="81"/>
      <c r="F68" s="99">
        <v>15</v>
      </c>
      <c r="G68" s="99">
        <v>15</v>
      </c>
      <c r="H68" s="99">
        <v>15</v>
      </c>
      <c r="I68" s="99">
        <v>15</v>
      </c>
      <c r="J68" s="99">
        <v>15</v>
      </c>
      <c r="K68" s="99">
        <v>15</v>
      </c>
      <c r="L68" s="27"/>
      <c r="M68" s="50" t="s">
        <v>342</v>
      </c>
      <c r="N68" s="50"/>
      <c r="O68" s="50"/>
      <c r="P68" s="50"/>
      <c r="R68" s="94">
        <f t="shared" si="26"/>
        <v>10</v>
      </c>
      <c r="S68" s="94">
        <f t="shared" si="27"/>
        <v>10</v>
      </c>
      <c r="T68" s="94">
        <f t="shared" si="28"/>
        <v>10</v>
      </c>
      <c r="U68" s="94">
        <f t="shared" si="29"/>
        <v>10</v>
      </c>
      <c r="V68" s="94">
        <f t="shared" si="30"/>
        <v>10</v>
      </c>
      <c r="W68" s="94">
        <f t="shared" si="31"/>
        <v>10</v>
      </c>
    </row>
    <row r="69" spans="1:23" ht="30" x14ac:dyDescent="0.2">
      <c r="A69" s="50">
        <v>4</v>
      </c>
      <c r="B69" s="50">
        <v>1065</v>
      </c>
      <c r="C69" s="28" t="s">
        <v>503</v>
      </c>
      <c r="D69" s="81" t="s">
        <v>336</v>
      </c>
      <c r="E69" s="132" t="s">
        <v>504</v>
      </c>
      <c r="F69" s="99">
        <v>50</v>
      </c>
      <c r="G69" s="99">
        <v>50</v>
      </c>
      <c r="H69" s="99">
        <v>50</v>
      </c>
      <c r="I69" s="99">
        <v>50</v>
      </c>
      <c r="J69" s="99">
        <v>50</v>
      </c>
      <c r="K69" s="99">
        <v>50</v>
      </c>
      <c r="L69" s="27"/>
      <c r="M69" s="50" t="s">
        <v>342</v>
      </c>
      <c r="N69" s="50"/>
      <c r="O69" s="50"/>
      <c r="P69" s="50"/>
      <c r="R69" s="94">
        <f t="shared" si="26"/>
        <v>15</v>
      </c>
      <c r="S69" s="94">
        <f t="shared" si="27"/>
        <v>15</v>
      </c>
      <c r="T69" s="94">
        <f t="shared" si="28"/>
        <v>15</v>
      </c>
      <c r="U69" s="94">
        <f t="shared" si="29"/>
        <v>15</v>
      </c>
      <c r="V69" s="94">
        <f t="shared" si="30"/>
        <v>15</v>
      </c>
      <c r="W69" s="94">
        <f t="shared" si="31"/>
        <v>15</v>
      </c>
    </row>
    <row r="70" spans="1:23" ht="30" customHeight="1" x14ac:dyDescent="0.2">
      <c r="A70" s="50">
        <v>4</v>
      </c>
      <c r="B70" s="50">
        <v>1066</v>
      </c>
      <c r="C70" s="28" t="s">
        <v>393</v>
      </c>
      <c r="D70" s="81" t="s">
        <v>336</v>
      </c>
      <c r="E70" s="132" t="s">
        <v>502</v>
      </c>
      <c r="F70" s="99">
        <v>33</v>
      </c>
      <c r="G70" s="99">
        <v>33</v>
      </c>
      <c r="H70" s="99">
        <v>33</v>
      </c>
      <c r="I70" s="99">
        <v>33</v>
      </c>
      <c r="J70" s="99">
        <v>33</v>
      </c>
      <c r="K70" s="99">
        <v>33</v>
      </c>
      <c r="L70" s="27"/>
      <c r="M70" s="50" t="s">
        <v>290</v>
      </c>
      <c r="N70" s="50"/>
      <c r="O70" s="50"/>
      <c r="P70" s="50"/>
      <c r="R70" s="94">
        <f t="shared" si="26"/>
        <v>0</v>
      </c>
      <c r="S70" s="94">
        <f t="shared" si="27"/>
        <v>0</v>
      </c>
      <c r="T70" s="94">
        <f t="shared" si="28"/>
        <v>0</v>
      </c>
      <c r="U70" s="94">
        <f t="shared" si="29"/>
        <v>0</v>
      </c>
      <c r="V70" s="94">
        <f t="shared" si="30"/>
        <v>0</v>
      </c>
      <c r="W70" s="94">
        <f t="shared" si="31"/>
        <v>0</v>
      </c>
    </row>
    <row r="71" spans="1:23" ht="30" x14ac:dyDescent="0.2">
      <c r="A71" s="50">
        <v>4</v>
      </c>
      <c r="B71" s="50">
        <v>1070</v>
      </c>
      <c r="C71" s="28" t="s">
        <v>443</v>
      </c>
      <c r="D71" s="81" t="s">
        <v>336</v>
      </c>
      <c r="E71" s="132" t="s">
        <v>502</v>
      </c>
      <c r="F71" s="99">
        <v>217</v>
      </c>
      <c r="G71" s="99">
        <v>217</v>
      </c>
      <c r="H71" s="99">
        <v>217</v>
      </c>
      <c r="I71" s="99">
        <v>217</v>
      </c>
      <c r="J71" s="99">
        <v>217</v>
      </c>
      <c r="K71" s="99">
        <v>217</v>
      </c>
      <c r="L71" s="27"/>
      <c r="M71" s="50" t="s">
        <v>306</v>
      </c>
      <c r="N71" s="50"/>
      <c r="O71" s="50"/>
      <c r="P71" s="50"/>
      <c r="R71" s="94">
        <f t="shared" si="26"/>
        <v>0</v>
      </c>
      <c r="S71" s="94">
        <f t="shared" si="27"/>
        <v>0</v>
      </c>
      <c r="T71" s="94">
        <f t="shared" si="28"/>
        <v>0</v>
      </c>
      <c r="U71" s="94">
        <f t="shared" si="29"/>
        <v>0</v>
      </c>
      <c r="V71" s="94">
        <f t="shared" si="30"/>
        <v>0</v>
      </c>
      <c r="W71" s="94">
        <f t="shared" si="31"/>
        <v>0</v>
      </c>
    </row>
    <row r="72" spans="1:23" ht="60" x14ac:dyDescent="0.2">
      <c r="A72" s="50">
        <v>4</v>
      </c>
      <c r="B72" s="50">
        <v>1075</v>
      </c>
      <c r="C72" s="28" t="s">
        <v>508</v>
      </c>
      <c r="D72" s="81" t="s">
        <v>336</v>
      </c>
      <c r="E72" s="132" t="s">
        <v>506</v>
      </c>
      <c r="F72" s="50">
        <v>30</v>
      </c>
      <c r="G72" s="81">
        <v>30</v>
      </c>
      <c r="H72" s="81">
        <v>30</v>
      </c>
      <c r="I72" s="81">
        <v>30</v>
      </c>
      <c r="J72" s="81">
        <v>30</v>
      </c>
      <c r="K72" s="81">
        <v>30</v>
      </c>
      <c r="L72" s="27"/>
      <c r="M72" s="50" t="s">
        <v>342</v>
      </c>
      <c r="N72" s="50"/>
      <c r="O72" s="50"/>
      <c r="P72" s="50"/>
      <c r="Q72" t="s">
        <v>505</v>
      </c>
      <c r="R72" s="94">
        <f t="shared" si="26"/>
        <v>0</v>
      </c>
      <c r="S72" s="94">
        <f t="shared" si="27"/>
        <v>0</v>
      </c>
      <c r="T72" s="94">
        <f t="shared" si="28"/>
        <v>0</v>
      </c>
      <c r="U72" s="94">
        <f t="shared" si="29"/>
        <v>0</v>
      </c>
      <c r="V72" s="94">
        <f t="shared" si="30"/>
        <v>0</v>
      </c>
      <c r="W72" s="94">
        <f t="shared" si="31"/>
        <v>0</v>
      </c>
    </row>
    <row r="73" spans="1:23" x14ac:dyDescent="0.2">
      <c r="A73" s="81"/>
      <c r="B73" s="81"/>
      <c r="C73" s="28" t="s">
        <v>507</v>
      </c>
      <c r="D73" s="81" t="s">
        <v>336</v>
      </c>
      <c r="E73" s="132" t="s">
        <v>509</v>
      </c>
      <c r="F73" s="81">
        <v>45</v>
      </c>
      <c r="G73" s="81">
        <v>45</v>
      </c>
      <c r="H73" s="81">
        <v>45</v>
      </c>
      <c r="I73" s="81">
        <v>45</v>
      </c>
      <c r="J73" s="81">
        <v>45</v>
      </c>
      <c r="K73" s="81">
        <v>45</v>
      </c>
      <c r="L73" s="27"/>
      <c r="M73" s="81"/>
      <c r="N73" s="81"/>
      <c r="O73" s="81"/>
      <c r="P73" s="81"/>
      <c r="R73" s="127">
        <f t="shared" ref="R73" si="46">IF($D72="*",0,F72)</f>
        <v>0</v>
      </c>
      <c r="S73" s="127">
        <f t="shared" ref="S73" si="47">IF($D72="*",0,G72)</f>
        <v>0</v>
      </c>
      <c r="T73" s="127">
        <f t="shared" ref="T73" si="48">IF($D72="*",0,H72)</f>
        <v>0</v>
      </c>
      <c r="U73" s="127">
        <f t="shared" ref="U73" si="49">IF($D72="*",0,I72)</f>
        <v>0</v>
      </c>
      <c r="V73" s="127">
        <f t="shared" ref="V73" si="50">IF($D72="*",0,J72)</f>
        <v>0</v>
      </c>
      <c r="W73" s="127">
        <f t="shared" ref="W73" si="51">IF($D72="*",0,K72)</f>
        <v>0</v>
      </c>
    </row>
    <row r="74" spans="1:23" x14ac:dyDescent="0.2">
      <c r="A74" s="50">
        <v>4</v>
      </c>
      <c r="B74" s="50">
        <v>1080</v>
      </c>
      <c r="C74" s="28" t="s">
        <v>515</v>
      </c>
      <c r="D74" s="81" t="s">
        <v>336</v>
      </c>
      <c r="E74" s="81" t="s">
        <v>516</v>
      </c>
      <c r="F74" s="50">
        <v>20</v>
      </c>
      <c r="G74" s="81">
        <v>20</v>
      </c>
      <c r="H74" s="81">
        <v>20</v>
      </c>
      <c r="I74" s="81">
        <v>20</v>
      </c>
      <c r="J74" s="81">
        <v>20</v>
      </c>
      <c r="K74" s="81">
        <v>20</v>
      </c>
      <c r="L74" s="27"/>
      <c r="M74" s="50" t="s">
        <v>342</v>
      </c>
      <c r="N74" s="50"/>
      <c r="O74" s="50"/>
      <c r="P74" s="50"/>
      <c r="R74" s="94">
        <f t="shared" ref="R74:W74" si="52">IF($D72="*",0,F72)</f>
        <v>0</v>
      </c>
      <c r="S74" s="94">
        <f t="shared" si="52"/>
        <v>0</v>
      </c>
      <c r="T74" s="94">
        <f t="shared" si="52"/>
        <v>0</v>
      </c>
      <c r="U74" s="94">
        <f t="shared" si="52"/>
        <v>0</v>
      </c>
      <c r="V74" s="94">
        <f t="shared" si="52"/>
        <v>0</v>
      </c>
      <c r="W74" s="94">
        <f t="shared" si="52"/>
        <v>0</v>
      </c>
    </row>
    <row r="75" spans="1:23" x14ac:dyDescent="0.2">
      <c r="A75" s="50">
        <v>4</v>
      </c>
      <c r="B75" s="50">
        <v>1085</v>
      </c>
      <c r="C75" s="28" t="s">
        <v>198</v>
      </c>
      <c r="D75" s="81"/>
      <c r="E75" s="81"/>
      <c r="F75" s="50">
        <v>80</v>
      </c>
      <c r="G75" s="81">
        <v>80</v>
      </c>
      <c r="H75" s="81">
        <v>80</v>
      </c>
      <c r="I75" s="81">
        <v>80</v>
      </c>
      <c r="J75" s="81">
        <v>80</v>
      </c>
      <c r="K75" s="81">
        <v>80</v>
      </c>
      <c r="L75" s="27"/>
      <c r="M75" s="50" t="s">
        <v>290</v>
      </c>
      <c r="N75" s="50"/>
      <c r="O75" s="50"/>
      <c r="P75" s="50"/>
      <c r="R75" s="94">
        <f t="shared" si="26"/>
        <v>0</v>
      </c>
      <c r="S75" s="94">
        <f t="shared" si="27"/>
        <v>0</v>
      </c>
      <c r="T75" s="94">
        <f t="shared" si="28"/>
        <v>0</v>
      </c>
      <c r="U75" s="94">
        <f t="shared" si="29"/>
        <v>0</v>
      </c>
      <c r="V75" s="94">
        <f t="shared" si="30"/>
        <v>0</v>
      </c>
      <c r="W75" s="94">
        <f t="shared" si="31"/>
        <v>0</v>
      </c>
    </row>
    <row r="76" spans="1:23" x14ac:dyDescent="0.2">
      <c r="A76" s="50"/>
      <c r="B76" s="50"/>
      <c r="C76" s="87" t="s">
        <v>501</v>
      </c>
      <c r="D76" s="81" t="s">
        <v>336</v>
      </c>
      <c r="E76" s="81" t="s">
        <v>500</v>
      </c>
      <c r="F76" s="50">
        <v>20</v>
      </c>
      <c r="G76" s="81">
        <v>20</v>
      </c>
      <c r="H76" s="81">
        <v>20</v>
      </c>
      <c r="I76" s="81">
        <v>20</v>
      </c>
      <c r="J76" s="81">
        <v>20</v>
      </c>
      <c r="K76" s="81">
        <v>20</v>
      </c>
      <c r="L76" s="27"/>
      <c r="M76" s="50"/>
      <c r="N76" s="50"/>
      <c r="O76" s="50"/>
      <c r="P76" s="50"/>
      <c r="R76" s="94">
        <f t="shared" si="26"/>
        <v>80</v>
      </c>
      <c r="S76" s="94">
        <f t="shared" si="27"/>
        <v>80</v>
      </c>
      <c r="T76" s="94">
        <f t="shared" si="28"/>
        <v>80</v>
      </c>
      <c r="U76" s="94">
        <f t="shared" si="29"/>
        <v>80</v>
      </c>
      <c r="V76" s="94">
        <f t="shared" si="30"/>
        <v>80</v>
      </c>
      <c r="W76" s="94">
        <f t="shared" si="31"/>
        <v>80</v>
      </c>
    </row>
    <row r="77" spans="1:23" x14ac:dyDescent="0.2">
      <c r="A77" s="50"/>
      <c r="B77" s="50"/>
      <c r="C77" s="50" t="s">
        <v>303</v>
      </c>
      <c r="D77" s="81"/>
      <c r="E77" s="81"/>
      <c r="F77" s="50"/>
      <c r="G77" s="81"/>
      <c r="H77" s="81"/>
      <c r="I77" s="81"/>
      <c r="J77" s="81"/>
      <c r="K77" s="81"/>
      <c r="L77" s="27"/>
      <c r="M77" s="50"/>
      <c r="N77" s="50"/>
      <c r="O77" s="50"/>
      <c r="P77" s="50"/>
      <c r="R77" s="94">
        <f t="shared" si="26"/>
        <v>0</v>
      </c>
      <c r="S77" s="94">
        <f t="shared" si="27"/>
        <v>0</v>
      </c>
      <c r="T77" s="94">
        <f t="shared" si="28"/>
        <v>0</v>
      </c>
      <c r="U77" s="94">
        <f t="shared" si="29"/>
        <v>0</v>
      </c>
      <c r="V77" s="94">
        <f t="shared" si="30"/>
        <v>0</v>
      </c>
      <c r="W77" s="94">
        <f t="shared" si="31"/>
        <v>0</v>
      </c>
    </row>
    <row r="78" spans="1:23" ht="30" x14ac:dyDescent="0.2">
      <c r="A78" s="50">
        <v>4</v>
      </c>
      <c r="B78" s="50">
        <v>1185</v>
      </c>
      <c r="C78" s="28" t="s">
        <v>316</v>
      </c>
      <c r="D78" s="81" t="s">
        <v>336</v>
      </c>
      <c r="E78" s="132" t="s">
        <v>526</v>
      </c>
      <c r="F78" s="99">
        <v>20</v>
      </c>
      <c r="G78" s="99">
        <v>20</v>
      </c>
      <c r="H78" s="99">
        <v>20</v>
      </c>
      <c r="I78" s="99">
        <v>20</v>
      </c>
      <c r="J78" s="99">
        <v>20</v>
      </c>
      <c r="K78" s="99">
        <v>20</v>
      </c>
      <c r="L78" s="27"/>
      <c r="M78" s="50" t="s">
        <v>290</v>
      </c>
      <c r="N78" s="50"/>
      <c r="O78" s="50"/>
      <c r="P78" s="50"/>
      <c r="R78" s="94">
        <f t="shared" si="26"/>
        <v>0</v>
      </c>
      <c r="S78" s="94">
        <f t="shared" si="27"/>
        <v>0</v>
      </c>
      <c r="T78" s="94">
        <f t="shared" si="28"/>
        <v>0</v>
      </c>
      <c r="U78" s="94">
        <f t="shared" si="29"/>
        <v>0</v>
      </c>
      <c r="V78" s="94">
        <f t="shared" si="30"/>
        <v>0</v>
      </c>
      <c r="W78" s="94">
        <f t="shared" si="31"/>
        <v>0</v>
      </c>
    </row>
    <row r="79" spans="1:23" ht="30" x14ac:dyDescent="0.2">
      <c r="A79" s="50">
        <v>4</v>
      </c>
      <c r="B79" s="50">
        <v>1190</v>
      </c>
      <c r="C79" s="28" t="s">
        <v>317</v>
      </c>
      <c r="D79" s="81" t="s">
        <v>336</v>
      </c>
      <c r="E79" s="132" t="s">
        <v>526</v>
      </c>
      <c r="F79" s="99">
        <v>30</v>
      </c>
      <c r="G79" s="99">
        <v>30</v>
      </c>
      <c r="H79" s="99">
        <v>30</v>
      </c>
      <c r="I79" s="99">
        <v>30</v>
      </c>
      <c r="J79" s="99">
        <v>30</v>
      </c>
      <c r="K79" s="99">
        <v>30</v>
      </c>
      <c r="L79" s="27"/>
      <c r="M79" s="50" t="s">
        <v>290</v>
      </c>
      <c r="N79" s="50"/>
      <c r="O79" s="50"/>
      <c r="P79" s="50"/>
      <c r="R79" s="94">
        <f t="shared" si="26"/>
        <v>0</v>
      </c>
      <c r="S79" s="94">
        <f t="shared" si="27"/>
        <v>0</v>
      </c>
      <c r="T79" s="94">
        <f t="shared" si="28"/>
        <v>0</v>
      </c>
      <c r="U79" s="94">
        <f t="shared" si="29"/>
        <v>0</v>
      </c>
      <c r="V79" s="94">
        <f t="shared" si="30"/>
        <v>0</v>
      </c>
      <c r="W79" s="94">
        <f t="shared" si="31"/>
        <v>0</v>
      </c>
    </row>
    <row r="80" spans="1:23" x14ac:dyDescent="0.2">
      <c r="A80" s="50">
        <v>4</v>
      </c>
      <c r="B80" s="50">
        <v>1191</v>
      </c>
      <c r="C80" s="28" t="s">
        <v>394</v>
      </c>
      <c r="D80" s="81"/>
      <c r="E80" s="81"/>
      <c r="F80" s="50">
        <v>15</v>
      </c>
      <c r="G80" s="81">
        <v>15</v>
      </c>
      <c r="H80" s="81">
        <v>15</v>
      </c>
      <c r="I80" s="81">
        <v>15</v>
      </c>
      <c r="J80" s="81">
        <v>15</v>
      </c>
      <c r="K80" s="81">
        <v>15</v>
      </c>
      <c r="L80" s="27"/>
      <c r="M80" s="50" t="s">
        <v>290</v>
      </c>
      <c r="N80" s="50"/>
      <c r="O80" s="50"/>
      <c r="P80" s="50"/>
      <c r="R80" s="94">
        <f t="shared" si="26"/>
        <v>0</v>
      </c>
      <c r="S80" s="94">
        <f t="shared" si="27"/>
        <v>0</v>
      </c>
      <c r="T80" s="94">
        <f t="shared" si="28"/>
        <v>0</v>
      </c>
      <c r="U80" s="94">
        <f t="shared" si="29"/>
        <v>0</v>
      </c>
      <c r="V80" s="94">
        <f t="shared" si="30"/>
        <v>0</v>
      </c>
      <c r="W80" s="94">
        <f t="shared" si="31"/>
        <v>0</v>
      </c>
    </row>
    <row r="81" spans="1:23" x14ac:dyDescent="0.2">
      <c r="A81" s="172"/>
      <c r="B81" s="17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4"/>
      <c r="P81" s="50"/>
      <c r="R81" s="94">
        <f t="shared" si="26"/>
        <v>15</v>
      </c>
      <c r="S81" s="94">
        <f t="shared" si="27"/>
        <v>15</v>
      </c>
      <c r="T81" s="94">
        <f t="shared" si="28"/>
        <v>15</v>
      </c>
      <c r="U81" s="94">
        <f t="shared" si="29"/>
        <v>15</v>
      </c>
      <c r="V81" s="94">
        <f t="shared" si="30"/>
        <v>15</v>
      </c>
      <c r="W81" s="94">
        <f t="shared" si="31"/>
        <v>15</v>
      </c>
    </row>
    <row r="82" spans="1:23" x14ac:dyDescent="0.2">
      <c r="A82" s="29"/>
      <c r="B82" s="2"/>
      <c r="C82" s="1" t="s">
        <v>358</v>
      </c>
      <c r="D82" s="86"/>
      <c r="E82" s="86"/>
      <c r="F82" s="2">
        <f t="shared" ref="F82:K82" si="53">SUM(F2:F80)</f>
        <v>1846</v>
      </c>
      <c r="G82" s="2">
        <f t="shared" si="53"/>
        <v>1856</v>
      </c>
      <c r="H82" s="2">
        <f t="shared" si="53"/>
        <v>1826</v>
      </c>
      <c r="I82" s="2">
        <f t="shared" si="53"/>
        <v>1836</v>
      </c>
      <c r="J82" s="2">
        <f t="shared" si="53"/>
        <v>1856</v>
      </c>
      <c r="K82" s="2">
        <f t="shared" si="53"/>
        <v>1886</v>
      </c>
      <c r="L82" s="2"/>
      <c r="M82" s="52">
        <f>F82/60</f>
        <v>30.766666666666666</v>
      </c>
      <c r="N82" s="2"/>
      <c r="O82" s="2"/>
      <c r="P82" s="50">
        <v>457</v>
      </c>
    </row>
    <row r="83" spans="1:23" x14ac:dyDescent="0.2">
      <c r="C83" s="1" t="s">
        <v>357</v>
      </c>
      <c r="D83" s="29"/>
      <c r="E83" s="127"/>
      <c r="F83" s="2">
        <f>F82/60</f>
        <v>30.766666666666666</v>
      </c>
      <c r="G83" s="2">
        <f t="shared" ref="G83:K83" si="54">G82/60</f>
        <v>30.933333333333334</v>
      </c>
      <c r="H83" s="2">
        <f t="shared" si="54"/>
        <v>30.433333333333334</v>
      </c>
      <c r="I83" s="2">
        <f t="shared" si="54"/>
        <v>30.6</v>
      </c>
      <c r="J83" s="2">
        <f t="shared" si="54"/>
        <v>30.933333333333334</v>
      </c>
      <c r="K83" s="2">
        <f t="shared" si="54"/>
        <v>31.433333333333334</v>
      </c>
      <c r="P83" s="66"/>
      <c r="R83" s="2">
        <f t="shared" ref="R83:W83" si="55">SUM(R2:R81)</f>
        <v>1370</v>
      </c>
      <c r="S83" s="2">
        <f t="shared" si="55"/>
        <v>1380</v>
      </c>
      <c r="T83" s="2">
        <f t="shared" si="55"/>
        <v>1350</v>
      </c>
      <c r="U83" s="2">
        <f t="shared" si="55"/>
        <v>1360</v>
      </c>
      <c r="V83" s="2">
        <f t="shared" si="55"/>
        <v>1380</v>
      </c>
      <c r="W83" s="2">
        <f t="shared" si="55"/>
        <v>1425</v>
      </c>
    </row>
    <row r="84" spans="1:23" x14ac:dyDescent="0.2">
      <c r="P84" s="33"/>
      <c r="R84" s="2">
        <f>R83/60</f>
        <v>22.833333333333332</v>
      </c>
      <c r="S84" s="2">
        <f t="shared" ref="S84:W84" si="56">S83/60</f>
        <v>23</v>
      </c>
      <c r="T84" s="2">
        <f t="shared" si="56"/>
        <v>22.5</v>
      </c>
      <c r="U84" s="2">
        <f t="shared" si="56"/>
        <v>22.666666666666668</v>
      </c>
      <c r="V84" s="2">
        <f t="shared" si="56"/>
        <v>23</v>
      </c>
      <c r="W84" s="2">
        <f t="shared" si="56"/>
        <v>23.75</v>
      </c>
    </row>
  </sheetData>
  <mergeCells count="1">
    <mergeCell ref="A81:O81"/>
  </mergeCells>
  <pageMargins left="0.7" right="0.7" top="0.75" bottom="0.75" header="0.3" footer="0.3"/>
  <pageSetup scale="7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Y85"/>
  <sheetViews>
    <sheetView topLeftCell="A52" workbookViewId="0">
      <selection activeCell="R64" sqref="R64"/>
    </sheetView>
  </sheetViews>
  <sheetFormatPr baseColWidth="10" defaultColWidth="8.83203125" defaultRowHeight="15" x14ac:dyDescent="0.2"/>
  <cols>
    <col min="1" max="1" width="7.5" style="12" customWidth="1"/>
    <col min="2" max="2" width="9.1640625" bestFit="1" customWidth="1"/>
    <col min="3" max="3" width="43.6640625" customWidth="1"/>
    <col min="4" max="4" width="11.6640625" style="79" bestFit="1" customWidth="1"/>
    <col min="5" max="5" width="22.1640625" style="82" bestFit="1" customWidth="1"/>
    <col min="6" max="11" width="7.6640625" customWidth="1"/>
    <col min="12" max="12" width="11.6640625" style="12" customWidth="1"/>
    <col min="13" max="13" width="6.83203125" customWidth="1"/>
    <col min="14" max="14" width="7.83203125" customWidth="1"/>
    <col min="15" max="15" width="17.83203125" bestFit="1" customWidth="1"/>
    <col min="16" max="16" width="5.5" customWidth="1"/>
  </cols>
  <sheetData>
    <row r="1" spans="1:25" ht="29.25" customHeight="1" x14ac:dyDescent="0.2">
      <c r="A1" s="12" t="s">
        <v>220</v>
      </c>
      <c r="B1" s="1" t="s">
        <v>0</v>
      </c>
      <c r="C1" s="1" t="s">
        <v>1</v>
      </c>
      <c r="D1" s="30" t="s">
        <v>435</v>
      </c>
      <c r="E1" s="128"/>
      <c r="F1" s="65" t="s">
        <v>351</v>
      </c>
      <c r="G1" s="30" t="s">
        <v>352</v>
      </c>
      <c r="H1" s="65" t="s">
        <v>353</v>
      </c>
      <c r="I1" s="30" t="s">
        <v>354</v>
      </c>
      <c r="J1" s="65" t="s">
        <v>355</v>
      </c>
      <c r="K1" s="30" t="s">
        <v>372</v>
      </c>
      <c r="L1" s="32" t="s">
        <v>301</v>
      </c>
      <c r="M1" s="31" t="s">
        <v>297</v>
      </c>
      <c r="N1" s="32" t="s">
        <v>298</v>
      </c>
      <c r="O1" s="36"/>
      <c r="P1" s="36"/>
      <c r="Q1" s="36" t="str">
        <f t="shared" ref="Q1:V1" si="0">F1</f>
        <v>7.0x20</v>
      </c>
      <c r="R1" s="36" t="str">
        <f t="shared" si="0"/>
        <v>7.0x24</v>
      </c>
      <c r="S1" s="36" t="str">
        <f t="shared" si="0"/>
        <v>8.5x20</v>
      </c>
      <c r="T1" s="36" t="str">
        <f t="shared" si="0"/>
        <v>8.5x24</v>
      </c>
      <c r="U1" s="36" t="str">
        <f t="shared" si="0"/>
        <v>8.5x28</v>
      </c>
      <c r="V1" s="36" t="str">
        <f t="shared" si="0"/>
        <v>8528FB</v>
      </c>
      <c r="W1" s="36"/>
      <c r="X1" s="36"/>
      <c r="Y1" s="36"/>
    </row>
    <row r="2" spans="1:25" x14ac:dyDescent="0.2">
      <c r="A2" s="50">
        <v>5</v>
      </c>
      <c r="B2" s="50">
        <v>1090</v>
      </c>
      <c r="C2" s="28" t="s">
        <v>273</v>
      </c>
      <c r="D2" s="81" t="s">
        <v>336</v>
      </c>
      <c r="E2" s="81"/>
      <c r="F2" s="50">
        <v>20</v>
      </c>
      <c r="G2" s="81">
        <v>20</v>
      </c>
      <c r="H2" s="81">
        <v>20</v>
      </c>
      <c r="I2" s="81">
        <v>20</v>
      </c>
      <c r="J2" s="81">
        <v>20</v>
      </c>
      <c r="K2" s="81">
        <v>20</v>
      </c>
      <c r="L2" s="50" t="s">
        <v>366</v>
      </c>
      <c r="M2" s="30"/>
      <c r="N2" s="1"/>
      <c r="Q2" s="29">
        <f t="shared" ref="Q2:Q13" si="1">IF($D2="*",0,F2)</f>
        <v>0</v>
      </c>
      <c r="R2" s="94">
        <f t="shared" ref="R2:R13" si="2">IF($D2="*",0,G2)</f>
        <v>0</v>
      </c>
      <c r="S2" s="94">
        <f t="shared" ref="S2:S13" si="3">IF($D2="*",0,H2)</f>
        <v>0</v>
      </c>
      <c r="T2" s="94">
        <f t="shared" ref="T2:T13" si="4">IF($D2="*",0,I2)</f>
        <v>0</v>
      </c>
      <c r="U2" s="94">
        <f t="shared" ref="U2:U13" si="5">IF($D2="*",0,J2)</f>
        <v>0</v>
      </c>
      <c r="V2" s="94">
        <f t="shared" ref="V2:V13" si="6">IF($D2="*",0,K2)</f>
        <v>0</v>
      </c>
    </row>
    <row r="3" spans="1:25" x14ac:dyDescent="0.2">
      <c r="A3" s="50">
        <v>5</v>
      </c>
      <c r="B3" s="50">
        <v>1095</v>
      </c>
      <c r="C3" s="28" t="s">
        <v>274</v>
      </c>
      <c r="D3" s="81" t="s">
        <v>336</v>
      </c>
      <c r="E3" s="81"/>
      <c r="F3" s="50">
        <v>37</v>
      </c>
      <c r="G3" s="81">
        <v>37</v>
      </c>
      <c r="H3" s="81">
        <v>37</v>
      </c>
      <c r="I3" s="81">
        <v>37</v>
      </c>
      <c r="J3" s="81">
        <v>37</v>
      </c>
      <c r="K3" s="81">
        <v>37</v>
      </c>
      <c r="L3" s="50" t="s">
        <v>366</v>
      </c>
      <c r="M3" s="30"/>
      <c r="N3" s="1"/>
      <c r="Q3" s="94">
        <f t="shared" si="1"/>
        <v>0</v>
      </c>
      <c r="R3" s="94">
        <f t="shared" si="2"/>
        <v>0</v>
      </c>
      <c r="S3" s="94">
        <f t="shared" si="3"/>
        <v>0</v>
      </c>
      <c r="T3" s="94">
        <f t="shared" si="4"/>
        <v>0</v>
      </c>
      <c r="U3" s="94">
        <f t="shared" si="5"/>
        <v>0</v>
      </c>
      <c r="V3" s="94">
        <f t="shared" si="6"/>
        <v>0</v>
      </c>
    </row>
    <row r="4" spans="1:25" x14ac:dyDescent="0.2">
      <c r="A4" s="50">
        <v>5</v>
      </c>
      <c r="B4" s="50">
        <v>1100</v>
      </c>
      <c r="C4" s="28" t="s">
        <v>275</v>
      </c>
      <c r="D4" s="81" t="s">
        <v>336</v>
      </c>
      <c r="E4" s="81"/>
      <c r="F4" s="50">
        <v>21</v>
      </c>
      <c r="G4" s="81">
        <v>21</v>
      </c>
      <c r="H4" s="81">
        <v>21</v>
      </c>
      <c r="I4" s="81">
        <v>21</v>
      </c>
      <c r="J4" s="81">
        <v>21</v>
      </c>
      <c r="K4" s="81">
        <v>21</v>
      </c>
      <c r="L4" s="50" t="s">
        <v>366</v>
      </c>
      <c r="M4" s="30"/>
      <c r="N4" s="1"/>
      <c r="Q4" s="94">
        <f t="shared" si="1"/>
        <v>0</v>
      </c>
      <c r="R4" s="94">
        <f t="shared" si="2"/>
        <v>0</v>
      </c>
      <c r="S4" s="94">
        <f t="shared" si="3"/>
        <v>0</v>
      </c>
      <c r="T4" s="94">
        <f t="shared" si="4"/>
        <v>0</v>
      </c>
      <c r="U4" s="94">
        <f t="shared" si="5"/>
        <v>0</v>
      </c>
      <c r="V4" s="94">
        <f t="shared" si="6"/>
        <v>0</v>
      </c>
    </row>
    <row r="5" spans="1:25" x14ac:dyDescent="0.2">
      <c r="A5" s="50">
        <v>5</v>
      </c>
      <c r="B5" s="50">
        <v>1105</v>
      </c>
      <c r="C5" s="28" t="s">
        <v>276</v>
      </c>
      <c r="D5" s="81" t="s">
        <v>336</v>
      </c>
      <c r="E5" s="81"/>
      <c r="F5" s="50">
        <v>42</v>
      </c>
      <c r="G5" s="81">
        <v>42</v>
      </c>
      <c r="H5" s="81">
        <v>42</v>
      </c>
      <c r="I5" s="81">
        <v>42</v>
      </c>
      <c r="J5" s="81">
        <v>42</v>
      </c>
      <c r="K5" s="81">
        <v>42</v>
      </c>
      <c r="L5" s="50" t="s">
        <v>366</v>
      </c>
      <c r="M5" s="30"/>
      <c r="N5" s="1"/>
      <c r="Q5" s="94">
        <f t="shared" si="1"/>
        <v>0</v>
      </c>
      <c r="R5" s="94">
        <f t="shared" si="2"/>
        <v>0</v>
      </c>
      <c r="S5" s="94">
        <f t="shared" si="3"/>
        <v>0</v>
      </c>
      <c r="T5" s="94">
        <f t="shared" si="4"/>
        <v>0</v>
      </c>
      <c r="U5" s="94">
        <f t="shared" si="5"/>
        <v>0</v>
      </c>
      <c r="V5" s="94">
        <f t="shared" si="6"/>
        <v>0</v>
      </c>
    </row>
    <row r="6" spans="1:25" x14ac:dyDescent="0.2">
      <c r="A6" s="50">
        <v>5</v>
      </c>
      <c r="B6" s="50">
        <v>1110</v>
      </c>
      <c r="C6" s="28" t="s">
        <v>277</v>
      </c>
      <c r="D6" s="81" t="s">
        <v>336</v>
      </c>
      <c r="E6" s="81"/>
      <c r="F6" s="50">
        <v>8</v>
      </c>
      <c r="G6" s="81">
        <v>8</v>
      </c>
      <c r="H6" s="81">
        <v>8</v>
      </c>
      <c r="I6" s="81">
        <v>8</v>
      </c>
      <c r="J6" s="81">
        <v>8</v>
      </c>
      <c r="K6" s="81">
        <v>8</v>
      </c>
      <c r="L6" s="50" t="s">
        <v>366</v>
      </c>
      <c r="M6" s="30"/>
      <c r="N6" s="1"/>
      <c r="Q6" s="94">
        <f t="shared" si="1"/>
        <v>0</v>
      </c>
      <c r="R6" s="94">
        <f t="shared" si="2"/>
        <v>0</v>
      </c>
      <c r="S6" s="94">
        <f t="shared" si="3"/>
        <v>0</v>
      </c>
      <c r="T6" s="94">
        <f t="shared" si="4"/>
        <v>0</v>
      </c>
      <c r="U6" s="94">
        <f t="shared" si="5"/>
        <v>0</v>
      </c>
      <c r="V6" s="94">
        <f t="shared" si="6"/>
        <v>0</v>
      </c>
    </row>
    <row r="7" spans="1:25" x14ac:dyDescent="0.2">
      <c r="A7" s="50">
        <v>5</v>
      </c>
      <c r="B7" s="50">
        <v>1115</v>
      </c>
      <c r="C7" s="28" t="s">
        <v>217</v>
      </c>
      <c r="D7" s="81"/>
      <c r="E7" s="81"/>
      <c r="F7" s="50">
        <v>30</v>
      </c>
      <c r="G7" s="81">
        <v>30</v>
      </c>
      <c r="H7" s="81">
        <v>30</v>
      </c>
      <c r="I7" s="81">
        <v>30</v>
      </c>
      <c r="J7" s="81">
        <v>30</v>
      </c>
      <c r="K7" s="81">
        <v>30</v>
      </c>
      <c r="L7" s="50" t="s">
        <v>342</v>
      </c>
      <c r="M7" s="30"/>
      <c r="N7" s="1"/>
      <c r="Q7" s="94">
        <f t="shared" si="1"/>
        <v>30</v>
      </c>
      <c r="R7" s="94">
        <f t="shared" si="2"/>
        <v>30</v>
      </c>
      <c r="S7" s="94">
        <f t="shared" si="3"/>
        <v>30</v>
      </c>
      <c r="T7" s="94">
        <f t="shared" si="4"/>
        <v>30</v>
      </c>
      <c r="U7" s="94">
        <f t="shared" si="5"/>
        <v>30</v>
      </c>
      <c r="V7" s="94">
        <f t="shared" si="6"/>
        <v>30</v>
      </c>
    </row>
    <row r="8" spans="1:25" x14ac:dyDescent="0.2">
      <c r="A8" s="81"/>
      <c r="B8" s="81"/>
      <c r="C8" s="87" t="s">
        <v>466</v>
      </c>
      <c r="D8" s="81" t="s">
        <v>336</v>
      </c>
      <c r="E8" s="81" t="s">
        <v>493</v>
      </c>
      <c r="F8" s="81">
        <v>5</v>
      </c>
      <c r="G8" s="81">
        <v>5</v>
      </c>
      <c r="H8" s="81">
        <v>5</v>
      </c>
      <c r="I8" s="81">
        <v>5</v>
      </c>
      <c r="J8" s="81">
        <v>5</v>
      </c>
      <c r="K8" s="81">
        <v>5</v>
      </c>
      <c r="L8" s="81" t="s">
        <v>342</v>
      </c>
      <c r="M8" s="117"/>
      <c r="N8" s="1"/>
      <c r="Q8" s="116">
        <f t="shared" ref="Q8:Q9" si="7">IF($D8="*",0,F8)</f>
        <v>0</v>
      </c>
      <c r="R8" s="116">
        <f t="shared" ref="R8:R9" si="8">IF($D8="*",0,G8)</f>
        <v>0</v>
      </c>
      <c r="S8" s="116">
        <f t="shared" ref="S8:S9" si="9">IF($D8="*",0,H8)</f>
        <v>0</v>
      </c>
      <c r="T8" s="116">
        <f t="shared" ref="T8:T9" si="10">IF($D8="*",0,I8)</f>
        <v>0</v>
      </c>
      <c r="U8" s="116">
        <f t="shared" ref="U8:U9" si="11">IF($D8="*",0,J8)</f>
        <v>0</v>
      </c>
      <c r="V8" s="116">
        <f t="shared" ref="V8:V9" si="12">IF($D8="*",0,K8)</f>
        <v>0</v>
      </c>
    </row>
    <row r="9" spans="1:25" x14ac:dyDescent="0.2">
      <c r="A9" s="81"/>
      <c r="B9" s="81"/>
      <c r="C9" s="87" t="s">
        <v>467</v>
      </c>
      <c r="D9" s="81" t="s">
        <v>336</v>
      </c>
      <c r="E9" s="81"/>
      <c r="F9" s="118">
        <v>180</v>
      </c>
      <c r="G9" s="118">
        <v>180</v>
      </c>
      <c r="H9" s="118">
        <v>180</v>
      </c>
      <c r="I9" s="118">
        <v>180</v>
      </c>
      <c r="J9" s="118">
        <v>180</v>
      </c>
      <c r="K9" s="118">
        <v>180</v>
      </c>
      <c r="L9" s="81"/>
      <c r="M9" s="117"/>
      <c r="N9" s="1"/>
      <c r="Q9" s="116">
        <f t="shared" si="7"/>
        <v>0</v>
      </c>
      <c r="R9" s="116">
        <f t="shared" si="8"/>
        <v>0</v>
      </c>
      <c r="S9" s="116">
        <f t="shared" si="9"/>
        <v>0</v>
      </c>
      <c r="T9" s="116">
        <f t="shared" si="10"/>
        <v>0</v>
      </c>
      <c r="U9" s="116">
        <f t="shared" si="11"/>
        <v>0</v>
      </c>
      <c r="V9" s="116">
        <f t="shared" si="12"/>
        <v>0</v>
      </c>
    </row>
    <row r="10" spans="1:25" x14ac:dyDescent="0.2">
      <c r="A10" s="50">
        <v>5</v>
      </c>
      <c r="B10" s="50">
        <v>1120</v>
      </c>
      <c r="C10" s="28" t="s">
        <v>191</v>
      </c>
      <c r="D10" s="81"/>
      <c r="E10" s="81"/>
      <c r="F10" s="50">
        <v>2</v>
      </c>
      <c r="G10" s="81">
        <v>2</v>
      </c>
      <c r="H10" s="81">
        <v>2</v>
      </c>
      <c r="I10" s="81">
        <v>2</v>
      </c>
      <c r="J10" s="81">
        <v>2</v>
      </c>
      <c r="K10" s="81">
        <v>2</v>
      </c>
      <c r="L10" s="50" t="s">
        <v>342</v>
      </c>
      <c r="M10" s="30"/>
      <c r="N10" s="1"/>
      <c r="Q10" s="94">
        <f t="shared" si="1"/>
        <v>2</v>
      </c>
      <c r="R10" s="94">
        <f t="shared" si="2"/>
        <v>2</v>
      </c>
      <c r="S10" s="94">
        <f t="shared" si="3"/>
        <v>2</v>
      </c>
      <c r="T10" s="94">
        <f t="shared" si="4"/>
        <v>2</v>
      </c>
      <c r="U10" s="94">
        <f t="shared" si="5"/>
        <v>2</v>
      </c>
      <c r="V10" s="94">
        <f t="shared" si="6"/>
        <v>2</v>
      </c>
    </row>
    <row r="11" spans="1:25" x14ac:dyDescent="0.2">
      <c r="A11" s="50">
        <v>5</v>
      </c>
      <c r="B11" s="50">
        <v>1125</v>
      </c>
      <c r="C11" s="28" t="s">
        <v>192</v>
      </c>
      <c r="D11" s="81"/>
      <c r="E11" s="81"/>
      <c r="F11" s="50">
        <v>10</v>
      </c>
      <c r="G11" s="81">
        <v>10</v>
      </c>
      <c r="H11" s="81">
        <v>10</v>
      </c>
      <c r="I11" s="81">
        <v>10</v>
      </c>
      <c r="J11" s="81">
        <v>10</v>
      </c>
      <c r="K11" s="81">
        <v>10</v>
      </c>
      <c r="L11" s="50" t="s">
        <v>342</v>
      </c>
      <c r="M11" s="30"/>
      <c r="N11" s="1"/>
      <c r="Q11" s="94">
        <f t="shared" si="1"/>
        <v>10</v>
      </c>
      <c r="R11" s="94">
        <f t="shared" si="2"/>
        <v>10</v>
      </c>
      <c r="S11" s="94">
        <f t="shared" si="3"/>
        <v>10</v>
      </c>
      <c r="T11" s="94">
        <f t="shared" si="4"/>
        <v>10</v>
      </c>
      <c r="U11" s="94">
        <f t="shared" si="5"/>
        <v>10</v>
      </c>
      <c r="V11" s="94">
        <f t="shared" si="6"/>
        <v>10</v>
      </c>
    </row>
    <row r="12" spans="1:25" x14ac:dyDescent="0.2">
      <c r="A12" s="50">
        <v>5</v>
      </c>
      <c r="B12" s="50">
        <v>1130</v>
      </c>
      <c r="C12" s="28" t="s">
        <v>197</v>
      </c>
      <c r="D12" s="81"/>
      <c r="E12" s="81"/>
      <c r="F12" s="50">
        <v>15</v>
      </c>
      <c r="G12" s="81">
        <v>15</v>
      </c>
      <c r="H12" s="81">
        <v>15</v>
      </c>
      <c r="I12" s="81">
        <v>15</v>
      </c>
      <c r="J12" s="81">
        <v>15</v>
      </c>
      <c r="K12" s="81">
        <v>15</v>
      </c>
      <c r="L12" s="50" t="s">
        <v>342</v>
      </c>
      <c r="M12" s="30"/>
      <c r="N12" s="1"/>
      <c r="Q12" s="94">
        <f t="shared" si="1"/>
        <v>15</v>
      </c>
      <c r="R12" s="94">
        <f t="shared" si="2"/>
        <v>15</v>
      </c>
      <c r="S12" s="94">
        <f t="shared" si="3"/>
        <v>15</v>
      </c>
      <c r="T12" s="94">
        <f t="shared" si="4"/>
        <v>15</v>
      </c>
      <c r="U12" s="94">
        <f t="shared" si="5"/>
        <v>15</v>
      </c>
      <c r="V12" s="94">
        <f t="shared" si="6"/>
        <v>15</v>
      </c>
    </row>
    <row r="13" spans="1:25" x14ac:dyDescent="0.2">
      <c r="A13" s="50">
        <v>5</v>
      </c>
      <c r="B13" s="50">
        <v>1135</v>
      </c>
      <c r="C13" s="28" t="s">
        <v>199</v>
      </c>
      <c r="D13" s="81"/>
      <c r="E13" s="81"/>
      <c r="F13" s="99">
        <v>35</v>
      </c>
      <c r="G13" s="99">
        <v>35</v>
      </c>
      <c r="H13" s="99">
        <v>35</v>
      </c>
      <c r="I13" s="99">
        <v>35</v>
      </c>
      <c r="J13" s="99">
        <v>35</v>
      </c>
      <c r="K13" s="99">
        <v>35</v>
      </c>
      <c r="L13" s="50" t="s">
        <v>342</v>
      </c>
      <c r="M13" s="99"/>
      <c r="N13" s="2"/>
      <c r="Q13" s="94">
        <f t="shared" si="1"/>
        <v>35</v>
      </c>
      <c r="R13" s="94">
        <f t="shared" si="2"/>
        <v>35</v>
      </c>
      <c r="S13" s="94">
        <f t="shared" si="3"/>
        <v>35</v>
      </c>
      <c r="T13" s="94">
        <f t="shared" si="4"/>
        <v>35</v>
      </c>
      <c r="U13" s="94">
        <f t="shared" si="5"/>
        <v>35</v>
      </c>
      <c r="V13" s="94">
        <f t="shared" si="6"/>
        <v>35</v>
      </c>
    </row>
    <row r="14" spans="1:25" x14ac:dyDescent="0.2">
      <c r="A14" s="50">
        <v>5</v>
      </c>
      <c r="B14" s="50">
        <v>1140</v>
      </c>
      <c r="C14" s="28" t="s">
        <v>200</v>
      </c>
      <c r="D14" s="81"/>
      <c r="E14" s="81"/>
      <c r="F14" s="99">
        <v>20</v>
      </c>
      <c r="G14" s="99">
        <v>20</v>
      </c>
      <c r="H14" s="99">
        <v>20</v>
      </c>
      <c r="I14" s="99">
        <v>20</v>
      </c>
      <c r="J14" s="99">
        <v>20</v>
      </c>
      <c r="K14" s="99">
        <v>20</v>
      </c>
      <c r="L14" s="50" t="s">
        <v>342</v>
      </c>
      <c r="M14" s="99"/>
      <c r="N14" s="2"/>
      <c r="Q14" s="95">
        <f t="shared" ref="Q14:Q31" si="13">IF($D14="*",0,F14)</f>
        <v>20</v>
      </c>
      <c r="R14" s="94">
        <f t="shared" ref="R14:R37" si="14">IF($D14="*",0,G14)</f>
        <v>20</v>
      </c>
      <c r="S14" s="94">
        <f t="shared" ref="S14:S37" si="15">IF($D14="*",0,H14)</f>
        <v>20</v>
      </c>
      <c r="T14" s="94">
        <f t="shared" ref="T14:T37" si="16">IF($D14="*",0,I14)</f>
        <v>20</v>
      </c>
      <c r="U14" s="94">
        <f t="shared" ref="U14:U37" si="17">IF($D14="*",0,J14)</f>
        <v>20</v>
      </c>
      <c r="V14" s="94">
        <f t="shared" ref="V14:V37" si="18">IF($D14="*",0,K14)</f>
        <v>20</v>
      </c>
    </row>
    <row r="15" spans="1:25" x14ac:dyDescent="0.2">
      <c r="A15" s="50">
        <v>5</v>
      </c>
      <c r="B15" s="50">
        <v>1145</v>
      </c>
      <c r="C15" s="28" t="s">
        <v>201</v>
      </c>
      <c r="D15" s="81"/>
      <c r="E15" s="81"/>
      <c r="F15" s="99">
        <v>40</v>
      </c>
      <c r="G15" s="99">
        <v>45</v>
      </c>
      <c r="H15" s="99">
        <v>40</v>
      </c>
      <c r="I15" s="99">
        <v>45</v>
      </c>
      <c r="J15" s="99">
        <v>55</v>
      </c>
      <c r="K15" s="99">
        <v>55</v>
      </c>
      <c r="L15" s="50" t="s">
        <v>342</v>
      </c>
      <c r="M15" s="99"/>
      <c r="N15" s="2"/>
      <c r="Q15" s="95">
        <f t="shared" si="13"/>
        <v>40</v>
      </c>
      <c r="R15" s="94">
        <f t="shared" si="14"/>
        <v>45</v>
      </c>
      <c r="S15" s="94">
        <f t="shared" si="15"/>
        <v>40</v>
      </c>
      <c r="T15" s="94">
        <f t="shared" si="16"/>
        <v>45</v>
      </c>
      <c r="U15" s="94">
        <f t="shared" si="17"/>
        <v>55</v>
      </c>
      <c r="V15" s="94">
        <f t="shared" si="18"/>
        <v>55</v>
      </c>
    </row>
    <row r="16" spans="1:25" x14ac:dyDescent="0.2">
      <c r="A16" s="50">
        <v>5</v>
      </c>
      <c r="B16" s="50">
        <v>1150</v>
      </c>
      <c r="C16" s="28" t="s">
        <v>202</v>
      </c>
      <c r="D16" s="81"/>
      <c r="E16" s="81"/>
      <c r="F16" s="99">
        <v>70</v>
      </c>
      <c r="G16" s="99">
        <v>80</v>
      </c>
      <c r="H16" s="99">
        <v>70</v>
      </c>
      <c r="I16" s="99">
        <v>80</v>
      </c>
      <c r="J16" s="99">
        <v>90</v>
      </c>
      <c r="K16" s="99">
        <v>100</v>
      </c>
      <c r="L16" s="50" t="s">
        <v>342</v>
      </c>
      <c r="M16" s="99"/>
      <c r="N16" s="2"/>
      <c r="Q16" s="95">
        <f t="shared" si="13"/>
        <v>70</v>
      </c>
      <c r="R16" s="94">
        <f t="shared" si="14"/>
        <v>80</v>
      </c>
      <c r="S16" s="94">
        <f t="shared" si="15"/>
        <v>70</v>
      </c>
      <c r="T16" s="94">
        <f t="shared" si="16"/>
        <v>80</v>
      </c>
      <c r="U16" s="94">
        <f t="shared" si="17"/>
        <v>90</v>
      </c>
      <c r="V16" s="94">
        <f t="shared" si="18"/>
        <v>100</v>
      </c>
    </row>
    <row r="17" spans="1:22" x14ac:dyDescent="0.2">
      <c r="A17" s="81"/>
      <c r="B17" s="81"/>
      <c r="C17" s="87" t="s">
        <v>531</v>
      </c>
      <c r="D17" s="81" t="s">
        <v>336</v>
      </c>
      <c r="E17" s="81"/>
      <c r="F17" s="147">
        <v>5</v>
      </c>
      <c r="G17" s="147">
        <v>5</v>
      </c>
      <c r="H17" s="147">
        <v>5</v>
      </c>
      <c r="I17" s="147">
        <v>5</v>
      </c>
      <c r="J17" s="147">
        <v>5</v>
      </c>
      <c r="K17" s="147">
        <v>5</v>
      </c>
      <c r="L17" s="81"/>
      <c r="M17" s="117"/>
      <c r="N17" s="2"/>
      <c r="O17" t="s">
        <v>471</v>
      </c>
      <c r="Q17" s="116">
        <f t="shared" ref="Q17:Q26" si="19">IF($D17="*",0,F17)</f>
        <v>0</v>
      </c>
      <c r="R17" s="116">
        <f t="shared" ref="R17:R26" si="20">IF($D17="*",0,G17)</f>
        <v>0</v>
      </c>
      <c r="S17" s="116">
        <f t="shared" ref="S17:S26" si="21">IF($D17="*",0,H17)</f>
        <v>0</v>
      </c>
      <c r="T17" s="116">
        <f t="shared" ref="T17:T26" si="22">IF($D17="*",0,I17)</f>
        <v>0</v>
      </c>
      <c r="U17" s="116">
        <f t="shared" ref="U17:U26" si="23">IF($D17="*",0,J17)</f>
        <v>0</v>
      </c>
      <c r="V17" s="116">
        <f t="shared" ref="V17:V26" si="24">IF($D17="*",0,K17)</f>
        <v>0</v>
      </c>
    </row>
    <row r="18" spans="1:22" x14ac:dyDescent="0.2">
      <c r="A18" s="81"/>
      <c r="B18" s="81"/>
      <c r="C18" s="87" t="s">
        <v>644</v>
      </c>
      <c r="D18" s="81" t="s">
        <v>336</v>
      </c>
      <c r="E18" s="81"/>
      <c r="F18" s="147">
        <v>5</v>
      </c>
      <c r="G18" s="147">
        <v>5</v>
      </c>
      <c r="H18" s="147">
        <v>5</v>
      </c>
      <c r="I18" s="147">
        <v>5</v>
      </c>
      <c r="J18" s="147">
        <v>5</v>
      </c>
      <c r="K18" s="147">
        <v>5</v>
      </c>
      <c r="L18" s="81"/>
      <c r="M18" s="117"/>
      <c r="N18" s="2"/>
      <c r="Q18" s="116">
        <f t="shared" si="19"/>
        <v>0</v>
      </c>
      <c r="R18" s="116">
        <f t="shared" si="20"/>
        <v>0</v>
      </c>
      <c r="S18" s="116">
        <f t="shared" si="21"/>
        <v>0</v>
      </c>
      <c r="T18" s="116">
        <f t="shared" si="22"/>
        <v>0</v>
      </c>
      <c r="U18" s="116">
        <f t="shared" si="23"/>
        <v>0</v>
      </c>
      <c r="V18" s="116">
        <f t="shared" si="24"/>
        <v>0</v>
      </c>
    </row>
    <row r="19" spans="1:22" x14ac:dyDescent="0.2">
      <c r="A19" s="81"/>
      <c r="B19" s="81"/>
      <c r="C19" s="87" t="s">
        <v>645</v>
      </c>
      <c r="D19" s="81" t="s">
        <v>336</v>
      </c>
      <c r="E19" s="81"/>
      <c r="F19" s="147">
        <v>5</v>
      </c>
      <c r="G19" s="147">
        <v>5</v>
      </c>
      <c r="H19" s="147">
        <v>5</v>
      </c>
      <c r="I19" s="147">
        <v>5</v>
      </c>
      <c r="J19" s="147">
        <v>5</v>
      </c>
      <c r="K19" s="147">
        <v>5</v>
      </c>
      <c r="L19" s="81"/>
      <c r="M19" s="149"/>
      <c r="N19" s="2"/>
      <c r="Q19" s="148"/>
      <c r="R19" s="148"/>
      <c r="S19" s="148"/>
      <c r="T19" s="148"/>
      <c r="U19" s="148"/>
      <c r="V19" s="148"/>
    </row>
    <row r="20" spans="1:22" x14ac:dyDescent="0.2">
      <c r="A20" s="81"/>
      <c r="B20" s="81"/>
      <c r="C20" s="87" t="s">
        <v>647</v>
      </c>
      <c r="D20" s="81" t="s">
        <v>336</v>
      </c>
      <c r="E20" s="81"/>
      <c r="F20" s="147">
        <v>5</v>
      </c>
      <c r="G20" s="147">
        <v>5</v>
      </c>
      <c r="H20" s="147">
        <v>5</v>
      </c>
      <c r="I20" s="147">
        <v>5</v>
      </c>
      <c r="J20" s="147">
        <v>5</v>
      </c>
      <c r="K20" s="147">
        <v>5</v>
      </c>
      <c r="L20" s="81"/>
      <c r="M20" s="117"/>
      <c r="N20" s="2"/>
      <c r="Q20" s="116">
        <f t="shared" si="19"/>
        <v>0</v>
      </c>
      <c r="R20" s="116">
        <f t="shared" si="20"/>
        <v>0</v>
      </c>
      <c r="S20" s="116">
        <f t="shared" si="21"/>
        <v>0</v>
      </c>
      <c r="T20" s="116">
        <f t="shared" si="22"/>
        <v>0</v>
      </c>
      <c r="U20" s="116">
        <f t="shared" si="23"/>
        <v>0</v>
      </c>
      <c r="V20" s="116">
        <f t="shared" si="24"/>
        <v>0</v>
      </c>
    </row>
    <row r="21" spans="1:22" x14ac:dyDescent="0.2">
      <c r="A21" s="81"/>
      <c r="B21" s="81"/>
      <c r="C21" s="87" t="s">
        <v>648</v>
      </c>
      <c r="D21" s="81" t="s">
        <v>336</v>
      </c>
      <c r="E21" s="81"/>
      <c r="F21" s="147">
        <v>5</v>
      </c>
      <c r="G21" s="147">
        <v>5</v>
      </c>
      <c r="H21" s="147">
        <v>5</v>
      </c>
      <c r="I21" s="147">
        <v>5</v>
      </c>
      <c r="J21" s="147">
        <v>5</v>
      </c>
      <c r="K21" s="147">
        <v>5</v>
      </c>
      <c r="L21" s="81"/>
      <c r="M21" s="149"/>
      <c r="N21" s="2"/>
      <c r="Q21" s="148"/>
      <c r="R21" s="148"/>
      <c r="S21" s="148"/>
      <c r="T21" s="148"/>
      <c r="U21" s="148"/>
      <c r="V21" s="148"/>
    </row>
    <row r="22" spans="1:22" x14ac:dyDescent="0.2">
      <c r="A22" s="81"/>
      <c r="B22" s="81"/>
      <c r="C22" s="87" t="s">
        <v>649</v>
      </c>
      <c r="D22" s="81" t="s">
        <v>336</v>
      </c>
      <c r="E22" s="81"/>
      <c r="F22" s="147">
        <v>5</v>
      </c>
      <c r="G22" s="147">
        <v>5</v>
      </c>
      <c r="H22" s="147">
        <v>5</v>
      </c>
      <c r="I22" s="147">
        <v>5</v>
      </c>
      <c r="J22" s="147">
        <v>5</v>
      </c>
      <c r="K22" s="147">
        <v>5</v>
      </c>
      <c r="L22" s="81"/>
      <c r="M22" s="149"/>
      <c r="N22" s="2"/>
      <c r="Q22" s="148"/>
      <c r="R22" s="148"/>
      <c r="S22" s="148"/>
      <c r="T22" s="148"/>
      <c r="U22" s="148"/>
      <c r="V22" s="148"/>
    </row>
    <row r="23" spans="1:22" x14ac:dyDescent="0.2">
      <c r="A23" s="81"/>
      <c r="B23" s="81"/>
      <c r="C23" s="87" t="s">
        <v>651</v>
      </c>
      <c r="D23" s="81" t="s">
        <v>336</v>
      </c>
      <c r="E23" s="81"/>
      <c r="F23" s="147">
        <v>5</v>
      </c>
      <c r="G23" s="147">
        <v>5</v>
      </c>
      <c r="H23" s="147">
        <v>5</v>
      </c>
      <c r="I23" s="147">
        <v>5</v>
      </c>
      <c r="J23" s="147">
        <v>5</v>
      </c>
      <c r="K23" s="147">
        <v>5</v>
      </c>
      <c r="L23" s="81"/>
      <c r="M23" s="149"/>
      <c r="N23" s="2"/>
      <c r="Q23" s="148"/>
      <c r="R23" s="148"/>
      <c r="S23" s="148"/>
      <c r="T23" s="148"/>
      <c r="U23" s="148"/>
      <c r="V23" s="148"/>
    </row>
    <row r="24" spans="1:22" x14ac:dyDescent="0.2">
      <c r="A24" s="81"/>
      <c r="B24" s="81"/>
      <c r="C24" s="87" t="s">
        <v>650</v>
      </c>
      <c r="D24" s="81" t="s">
        <v>336</v>
      </c>
      <c r="E24" s="81"/>
      <c r="F24" s="147">
        <v>5</v>
      </c>
      <c r="G24" s="147">
        <v>5</v>
      </c>
      <c r="H24" s="147">
        <v>5</v>
      </c>
      <c r="I24" s="147">
        <v>5</v>
      </c>
      <c r="J24" s="147">
        <v>5</v>
      </c>
      <c r="K24" s="147">
        <v>5</v>
      </c>
      <c r="L24" s="81"/>
      <c r="M24" s="149"/>
      <c r="N24" s="2"/>
      <c r="Q24" s="148"/>
      <c r="R24" s="148"/>
      <c r="S24" s="148"/>
      <c r="T24" s="148"/>
      <c r="U24" s="148"/>
      <c r="V24" s="148"/>
    </row>
    <row r="25" spans="1:22" x14ac:dyDescent="0.2">
      <c r="A25" s="81"/>
      <c r="B25" s="81"/>
      <c r="C25" s="87" t="s">
        <v>470</v>
      </c>
      <c r="D25" s="81" t="s">
        <v>336</v>
      </c>
      <c r="E25" s="81"/>
      <c r="F25" s="147">
        <v>5</v>
      </c>
      <c r="G25" s="147">
        <v>5</v>
      </c>
      <c r="H25" s="147">
        <v>5</v>
      </c>
      <c r="I25" s="147">
        <v>5</v>
      </c>
      <c r="J25" s="147">
        <v>5</v>
      </c>
      <c r="K25" s="147">
        <v>5</v>
      </c>
      <c r="L25" s="81"/>
      <c r="M25" s="117"/>
      <c r="N25" s="2"/>
      <c r="O25" t="s">
        <v>471</v>
      </c>
      <c r="Q25" s="116">
        <f t="shared" si="19"/>
        <v>0</v>
      </c>
      <c r="R25" s="116">
        <f t="shared" si="20"/>
        <v>0</v>
      </c>
      <c r="S25" s="116">
        <f t="shared" si="21"/>
        <v>0</v>
      </c>
      <c r="T25" s="116">
        <f t="shared" si="22"/>
        <v>0</v>
      </c>
      <c r="U25" s="116">
        <f t="shared" si="23"/>
        <v>0</v>
      </c>
      <c r="V25" s="116">
        <f t="shared" si="24"/>
        <v>0</v>
      </c>
    </row>
    <row r="26" spans="1:22" x14ac:dyDescent="0.2">
      <c r="A26" s="81"/>
      <c r="B26" s="81"/>
      <c r="C26" s="87" t="s">
        <v>472</v>
      </c>
      <c r="D26" s="81" t="s">
        <v>336</v>
      </c>
      <c r="E26" s="81"/>
      <c r="F26" s="117">
        <v>10</v>
      </c>
      <c r="G26" s="117">
        <v>10</v>
      </c>
      <c r="H26" s="117">
        <v>10</v>
      </c>
      <c r="I26" s="117">
        <v>10</v>
      </c>
      <c r="J26" s="117">
        <v>10</v>
      </c>
      <c r="K26" s="117">
        <v>10</v>
      </c>
      <c r="L26" s="81"/>
      <c r="M26" s="117"/>
      <c r="N26" s="2"/>
      <c r="Q26" s="116">
        <f t="shared" si="19"/>
        <v>0</v>
      </c>
      <c r="R26" s="116">
        <f t="shared" si="20"/>
        <v>0</v>
      </c>
      <c r="S26" s="116">
        <f t="shared" si="21"/>
        <v>0</v>
      </c>
      <c r="T26" s="116">
        <f t="shared" si="22"/>
        <v>0</v>
      </c>
      <c r="U26" s="116">
        <f t="shared" si="23"/>
        <v>0</v>
      </c>
      <c r="V26" s="116">
        <f t="shared" si="24"/>
        <v>0</v>
      </c>
    </row>
    <row r="27" spans="1:22" x14ac:dyDescent="0.2">
      <c r="A27" s="81">
        <v>5</v>
      </c>
      <c r="B27" s="50">
        <v>1155</v>
      </c>
      <c r="C27" s="28" t="s">
        <v>203</v>
      </c>
      <c r="D27" s="81"/>
      <c r="E27" s="81"/>
      <c r="F27" s="99">
        <v>11</v>
      </c>
      <c r="G27" s="99">
        <v>11</v>
      </c>
      <c r="H27" s="99">
        <v>11</v>
      </c>
      <c r="I27" s="99">
        <v>11</v>
      </c>
      <c r="J27" s="99">
        <v>11</v>
      </c>
      <c r="K27" s="99">
        <v>11</v>
      </c>
      <c r="L27" s="50" t="s">
        <v>342</v>
      </c>
      <c r="M27" s="99"/>
      <c r="N27" s="2"/>
      <c r="Q27" s="95">
        <f t="shared" si="13"/>
        <v>11</v>
      </c>
      <c r="R27" s="94">
        <f t="shared" si="14"/>
        <v>11</v>
      </c>
      <c r="S27" s="94">
        <f t="shared" si="15"/>
        <v>11</v>
      </c>
      <c r="T27" s="94">
        <f t="shared" si="16"/>
        <v>11</v>
      </c>
      <c r="U27" s="94">
        <f t="shared" si="17"/>
        <v>11</v>
      </c>
      <c r="V27" s="94">
        <f t="shared" si="18"/>
        <v>11</v>
      </c>
    </row>
    <row r="28" spans="1:22" x14ac:dyDescent="0.2">
      <c r="A28" s="50">
        <v>5</v>
      </c>
      <c r="B28" s="50">
        <v>1160</v>
      </c>
      <c r="C28" s="28" t="s">
        <v>204</v>
      </c>
      <c r="D28" s="81"/>
      <c r="E28" s="81"/>
      <c r="F28" s="99">
        <v>60</v>
      </c>
      <c r="G28" s="99">
        <v>70</v>
      </c>
      <c r="H28" s="99">
        <v>60</v>
      </c>
      <c r="I28" s="99">
        <v>70</v>
      </c>
      <c r="J28" s="99">
        <v>80</v>
      </c>
      <c r="K28" s="99">
        <v>85</v>
      </c>
      <c r="L28" s="50" t="s">
        <v>342</v>
      </c>
      <c r="M28" s="99"/>
      <c r="N28" s="2"/>
      <c r="Q28" s="95">
        <f t="shared" si="13"/>
        <v>60</v>
      </c>
      <c r="R28" s="94">
        <f t="shared" si="14"/>
        <v>70</v>
      </c>
      <c r="S28" s="94">
        <f t="shared" si="15"/>
        <v>60</v>
      </c>
      <c r="T28" s="94">
        <f t="shared" si="16"/>
        <v>70</v>
      </c>
      <c r="U28" s="94">
        <f t="shared" si="17"/>
        <v>80</v>
      </c>
      <c r="V28" s="94">
        <f t="shared" si="18"/>
        <v>85</v>
      </c>
    </row>
    <row r="29" spans="1:22" x14ac:dyDescent="0.2">
      <c r="A29" s="50">
        <v>5</v>
      </c>
      <c r="B29" s="50">
        <v>1165</v>
      </c>
      <c r="C29" s="28" t="s">
        <v>205</v>
      </c>
      <c r="D29" s="81"/>
      <c r="E29" s="81"/>
      <c r="F29" s="99">
        <v>5</v>
      </c>
      <c r="G29" s="99">
        <v>5</v>
      </c>
      <c r="H29" s="99">
        <v>5</v>
      </c>
      <c r="I29" s="99">
        <v>5</v>
      </c>
      <c r="J29" s="99">
        <v>5</v>
      </c>
      <c r="K29" s="99">
        <v>5</v>
      </c>
      <c r="L29" s="50" t="s">
        <v>342</v>
      </c>
      <c r="M29" s="99"/>
      <c r="N29" s="2"/>
      <c r="Q29" s="95">
        <f t="shared" si="13"/>
        <v>5</v>
      </c>
      <c r="R29" s="94">
        <f t="shared" si="14"/>
        <v>5</v>
      </c>
      <c r="S29" s="94">
        <f t="shared" si="15"/>
        <v>5</v>
      </c>
      <c r="T29" s="94">
        <f t="shared" si="16"/>
        <v>5</v>
      </c>
      <c r="U29" s="94">
        <f t="shared" si="17"/>
        <v>5</v>
      </c>
      <c r="V29" s="94">
        <f t="shared" si="18"/>
        <v>5</v>
      </c>
    </row>
    <row r="30" spans="1:22" x14ac:dyDescent="0.2">
      <c r="A30" s="50">
        <v>5</v>
      </c>
      <c r="B30" s="50">
        <v>1170</v>
      </c>
      <c r="C30" s="28" t="s">
        <v>207</v>
      </c>
      <c r="D30" s="81"/>
      <c r="E30" s="81"/>
      <c r="F30" s="81">
        <v>2</v>
      </c>
      <c r="G30" s="81">
        <v>2</v>
      </c>
      <c r="H30" s="81">
        <v>2</v>
      </c>
      <c r="I30" s="81">
        <v>2</v>
      </c>
      <c r="J30" s="81">
        <v>2</v>
      </c>
      <c r="K30" s="81">
        <v>2</v>
      </c>
      <c r="L30" s="50" t="s">
        <v>342</v>
      </c>
      <c r="M30" s="99"/>
      <c r="N30" s="2"/>
      <c r="Q30" s="95">
        <f t="shared" si="13"/>
        <v>2</v>
      </c>
      <c r="R30" s="94">
        <f t="shared" si="14"/>
        <v>2</v>
      </c>
      <c r="S30" s="94">
        <f t="shared" si="15"/>
        <v>2</v>
      </c>
      <c r="T30" s="94">
        <f t="shared" si="16"/>
        <v>2</v>
      </c>
      <c r="U30" s="94">
        <f t="shared" si="17"/>
        <v>2</v>
      </c>
      <c r="V30" s="94">
        <f t="shared" si="18"/>
        <v>2</v>
      </c>
    </row>
    <row r="31" spans="1:22" x14ac:dyDescent="0.2">
      <c r="A31" s="50">
        <v>5</v>
      </c>
      <c r="B31" s="50">
        <v>1175</v>
      </c>
      <c r="C31" s="28" t="s">
        <v>288</v>
      </c>
      <c r="D31" s="81"/>
      <c r="E31" s="81"/>
      <c r="F31" s="99">
        <v>5</v>
      </c>
      <c r="G31" s="99">
        <v>5</v>
      </c>
      <c r="H31" s="99">
        <v>5</v>
      </c>
      <c r="I31" s="99">
        <v>5</v>
      </c>
      <c r="J31" s="99">
        <v>5</v>
      </c>
      <c r="K31" s="99">
        <v>5</v>
      </c>
      <c r="L31" s="50" t="s">
        <v>342</v>
      </c>
      <c r="M31" s="99"/>
      <c r="N31" s="2"/>
      <c r="Q31" s="95">
        <f t="shared" si="13"/>
        <v>5</v>
      </c>
      <c r="R31" s="94">
        <f t="shared" si="14"/>
        <v>5</v>
      </c>
      <c r="S31" s="94">
        <f t="shared" si="15"/>
        <v>5</v>
      </c>
      <c r="T31" s="94">
        <f t="shared" si="16"/>
        <v>5</v>
      </c>
      <c r="U31" s="94">
        <f t="shared" si="17"/>
        <v>5</v>
      </c>
      <c r="V31" s="94">
        <f t="shared" si="18"/>
        <v>5</v>
      </c>
    </row>
    <row r="32" spans="1:22" x14ac:dyDescent="0.2">
      <c r="A32" s="50">
        <v>5</v>
      </c>
      <c r="B32" s="50">
        <v>1180</v>
      </c>
      <c r="C32" s="87" t="s">
        <v>646</v>
      </c>
      <c r="D32" s="81" t="s">
        <v>336</v>
      </c>
      <c r="E32" s="81"/>
      <c r="F32" s="50">
        <v>120</v>
      </c>
      <c r="G32" s="81">
        <v>130</v>
      </c>
      <c r="H32" s="81">
        <v>120</v>
      </c>
      <c r="I32" s="81">
        <v>130</v>
      </c>
      <c r="J32" s="81">
        <v>130</v>
      </c>
      <c r="K32" s="81">
        <v>130</v>
      </c>
      <c r="L32" s="50" t="s">
        <v>342</v>
      </c>
      <c r="M32" s="30"/>
      <c r="N32" s="1"/>
      <c r="Q32" s="94">
        <f t="shared" ref="Q32:Q37" si="25">IF($D32="*",0,F32)</f>
        <v>0</v>
      </c>
      <c r="R32" s="94">
        <f t="shared" si="14"/>
        <v>0</v>
      </c>
      <c r="S32" s="94">
        <f t="shared" si="15"/>
        <v>0</v>
      </c>
      <c r="T32" s="94">
        <f t="shared" si="16"/>
        <v>0</v>
      </c>
      <c r="U32" s="94">
        <f t="shared" si="17"/>
        <v>0</v>
      </c>
      <c r="V32" s="94">
        <f t="shared" si="18"/>
        <v>0</v>
      </c>
    </row>
    <row r="33" spans="1:22" x14ac:dyDescent="0.2">
      <c r="A33" s="81"/>
      <c r="B33" s="81"/>
      <c r="C33" s="87" t="s">
        <v>476</v>
      </c>
      <c r="D33" s="81" t="s">
        <v>336</v>
      </c>
      <c r="E33" s="81"/>
      <c r="F33" s="81">
        <v>3</v>
      </c>
      <c r="G33" s="81">
        <v>3</v>
      </c>
      <c r="H33" s="81">
        <v>3</v>
      </c>
      <c r="I33" s="81">
        <v>3</v>
      </c>
      <c r="J33" s="81">
        <v>3</v>
      </c>
      <c r="K33" s="81">
        <v>3</v>
      </c>
      <c r="L33" s="81"/>
      <c r="M33" s="117"/>
      <c r="N33" s="1"/>
      <c r="Q33" s="116">
        <f t="shared" si="25"/>
        <v>0</v>
      </c>
      <c r="R33" s="116">
        <f t="shared" si="14"/>
        <v>0</v>
      </c>
      <c r="S33" s="116">
        <f t="shared" si="15"/>
        <v>0</v>
      </c>
      <c r="T33" s="116">
        <f t="shared" si="16"/>
        <v>0</v>
      </c>
      <c r="U33" s="116">
        <f t="shared" si="17"/>
        <v>0</v>
      </c>
      <c r="V33" s="116">
        <f t="shared" si="18"/>
        <v>0</v>
      </c>
    </row>
    <row r="34" spans="1:22" x14ac:dyDescent="0.2">
      <c r="A34" s="81"/>
      <c r="B34" s="81"/>
      <c r="C34" s="87" t="s">
        <v>477</v>
      </c>
      <c r="D34" s="81" t="s">
        <v>336</v>
      </c>
      <c r="E34" s="81"/>
      <c r="F34" s="81">
        <v>2</v>
      </c>
      <c r="G34" s="81">
        <v>2</v>
      </c>
      <c r="H34" s="81">
        <v>2</v>
      </c>
      <c r="I34" s="81">
        <v>2</v>
      </c>
      <c r="J34" s="81">
        <v>2</v>
      </c>
      <c r="K34" s="81">
        <v>2</v>
      </c>
      <c r="L34" s="81"/>
      <c r="M34" s="117"/>
      <c r="N34" s="1"/>
      <c r="Q34" s="116">
        <f t="shared" si="25"/>
        <v>0</v>
      </c>
      <c r="R34" s="116">
        <f t="shared" si="14"/>
        <v>0</v>
      </c>
      <c r="S34" s="116">
        <f t="shared" si="15"/>
        <v>0</v>
      </c>
      <c r="T34" s="116">
        <f t="shared" si="16"/>
        <v>0</v>
      </c>
      <c r="U34" s="116">
        <f t="shared" si="17"/>
        <v>0</v>
      </c>
      <c r="V34" s="116">
        <f t="shared" si="18"/>
        <v>0</v>
      </c>
    </row>
    <row r="35" spans="1:22" x14ac:dyDescent="0.2">
      <c r="A35" s="50">
        <v>5</v>
      </c>
      <c r="B35" s="50">
        <v>1020</v>
      </c>
      <c r="C35" s="28" t="s">
        <v>368</v>
      </c>
      <c r="D35" s="81"/>
      <c r="E35" s="81"/>
      <c r="F35" s="50">
        <v>10</v>
      </c>
      <c r="G35" s="81">
        <v>10</v>
      </c>
      <c r="H35" s="81">
        <v>10</v>
      </c>
      <c r="I35" s="81">
        <v>10</v>
      </c>
      <c r="J35" s="81">
        <v>10</v>
      </c>
      <c r="K35" s="81">
        <v>10</v>
      </c>
      <c r="L35" s="50" t="s">
        <v>289</v>
      </c>
      <c r="M35" s="50"/>
      <c r="N35" s="28"/>
      <c r="Q35" s="94">
        <f t="shared" si="25"/>
        <v>10</v>
      </c>
      <c r="R35" s="94">
        <f t="shared" si="14"/>
        <v>10</v>
      </c>
      <c r="S35" s="94">
        <f t="shared" si="15"/>
        <v>10</v>
      </c>
      <c r="T35" s="94">
        <f t="shared" si="16"/>
        <v>10</v>
      </c>
      <c r="U35" s="94">
        <f t="shared" si="17"/>
        <v>10</v>
      </c>
      <c r="V35" s="94">
        <f t="shared" si="18"/>
        <v>10</v>
      </c>
    </row>
    <row r="36" spans="1:22" x14ac:dyDescent="0.2">
      <c r="A36" s="50">
        <v>5</v>
      </c>
      <c r="B36" s="50">
        <v>1025</v>
      </c>
      <c r="C36" s="78" t="s">
        <v>369</v>
      </c>
      <c r="D36" s="81"/>
      <c r="E36" s="81"/>
      <c r="F36" s="50">
        <v>45</v>
      </c>
      <c r="G36" s="81">
        <v>45</v>
      </c>
      <c r="H36" s="81">
        <v>45</v>
      </c>
      <c r="I36" s="81">
        <v>45</v>
      </c>
      <c r="J36" s="81">
        <v>45</v>
      </c>
      <c r="K36" s="81">
        <v>45</v>
      </c>
      <c r="L36" s="50" t="s">
        <v>289</v>
      </c>
      <c r="M36" s="50"/>
      <c r="N36" s="28"/>
      <c r="Q36" s="94">
        <f t="shared" si="25"/>
        <v>45</v>
      </c>
      <c r="R36" s="94">
        <f t="shared" si="14"/>
        <v>45</v>
      </c>
      <c r="S36" s="94">
        <f t="shared" si="15"/>
        <v>45</v>
      </c>
      <c r="T36" s="94">
        <f t="shared" si="16"/>
        <v>45</v>
      </c>
      <c r="U36" s="94">
        <f t="shared" si="17"/>
        <v>45</v>
      </c>
      <c r="V36" s="94">
        <f t="shared" si="18"/>
        <v>45</v>
      </c>
    </row>
    <row r="37" spans="1:22" x14ac:dyDescent="0.2">
      <c r="A37" s="81">
        <v>5</v>
      </c>
      <c r="B37" s="81">
        <v>1050</v>
      </c>
      <c r="C37" s="78" t="s">
        <v>387</v>
      </c>
      <c r="D37" s="81"/>
      <c r="E37" s="81"/>
      <c r="F37" s="119">
        <v>20</v>
      </c>
      <c r="G37" s="119">
        <v>20</v>
      </c>
      <c r="H37" s="119">
        <v>20</v>
      </c>
      <c r="I37" s="119">
        <v>20</v>
      </c>
      <c r="J37" s="119">
        <v>20</v>
      </c>
      <c r="K37" s="119">
        <v>20</v>
      </c>
      <c r="L37" s="81" t="s">
        <v>289</v>
      </c>
      <c r="M37" s="81"/>
      <c r="N37" s="28"/>
      <c r="Q37" s="94">
        <f t="shared" si="25"/>
        <v>20</v>
      </c>
      <c r="R37" s="94">
        <f t="shared" si="14"/>
        <v>20</v>
      </c>
      <c r="S37" s="94">
        <f t="shared" si="15"/>
        <v>20</v>
      </c>
      <c r="T37" s="94">
        <f t="shared" si="16"/>
        <v>20</v>
      </c>
      <c r="U37" s="94">
        <f t="shared" si="17"/>
        <v>20</v>
      </c>
      <c r="V37" s="94">
        <f t="shared" si="18"/>
        <v>20</v>
      </c>
    </row>
    <row r="38" spans="1:22" x14ac:dyDescent="0.2">
      <c r="A38" s="81"/>
      <c r="B38" s="81"/>
      <c r="C38" s="133" t="s">
        <v>468</v>
      </c>
      <c r="D38" s="81" t="s">
        <v>336</v>
      </c>
      <c r="E38" s="81"/>
      <c r="F38" s="118">
        <v>5</v>
      </c>
      <c r="G38" s="118">
        <v>5</v>
      </c>
      <c r="H38" s="118">
        <v>5</v>
      </c>
      <c r="I38" s="118">
        <v>5</v>
      </c>
      <c r="J38" s="118">
        <v>5</v>
      </c>
      <c r="K38" s="118">
        <v>5</v>
      </c>
      <c r="L38" s="81"/>
      <c r="M38" s="81"/>
      <c r="N38" s="28"/>
      <c r="O38" t="s">
        <v>471</v>
      </c>
      <c r="Q38" s="116">
        <f t="shared" ref="Q38:Q39" si="26">IF($D38="*",0,F38)</f>
        <v>0</v>
      </c>
      <c r="R38" s="116">
        <f t="shared" ref="R38:R39" si="27">IF($D38="*",0,G38)</f>
        <v>0</v>
      </c>
      <c r="S38" s="116">
        <f t="shared" ref="S38:S39" si="28">IF($D38="*",0,H38)</f>
        <v>0</v>
      </c>
      <c r="T38" s="116">
        <f t="shared" ref="T38:T39" si="29">IF($D38="*",0,I38)</f>
        <v>0</v>
      </c>
      <c r="U38" s="116">
        <f t="shared" ref="U38:U39" si="30">IF($D38="*",0,J38)</f>
        <v>0</v>
      </c>
      <c r="V38" s="116">
        <f t="shared" ref="V38:V39" si="31">IF($D38="*",0,K38)</f>
        <v>0</v>
      </c>
    </row>
    <row r="39" spans="1:22" x14ac:dyDescent="0.2">
      <c r="A39" s="81"/>
      <c r="B39" s="81"/>
      <c r="C39" s="133" t="s">
        <v>193</v>
      </c>
      <c r="D39" s="81" t="s">
        <v>336</v>
      </c>
      <c r="E39" s="81"/>
      <c r="F39" s="118">
        <v>5</v>
      </c>
      <c r="G39" s="118">
        <v>5</v>
      </c>
      <c r="H39" s="118">
        <v>5</v>
      </c>
      <c r="I39" s="118">
        <v>5</v>
      </c>
      <c r="J39" s="118">
        <v>5</v>
      </c>
      <c r="K39" s="118">
        <v>5</v>
      </c>
      <c r="L39" s="81"/>
      <c r="M39" s="81"/>
      <c r="N39" s="28"/>
      <c r="O39" t="s">
        <v>471</v>
      </c>
      <c r="Q39" s="116">
        <f t="shared" si="26"/>
        <v>0</v>
      </c>
      <c r="R39" s="116">
        <f t="shared" si="27"/>
        <v>0</v>
      </c>
      <c r="S39" s="116">
        <f t="shared" si="28"/>
        <v>0</v>
      </c>
      <c r="T39" s="116">
        <f t="shared" si="29"/>
        <v>0</v>
      </c>
      <c r="U39" s="116">
        <f t="shared" si="30"/>
        <v>0</v>
      </c>
      <c r="V39" s="116">
        <f t="shared" si="31"/>
        <v>0</v>
      </c>
    </row>
    <row r="40" spans="1:22" x14ac:dyDescent="0.2">
      <c r="A40" s="81"/>
      <c r="B40" s="81"/>
      <c r="C40" s="133" t="s">
        <v>469</v>
      </c>
      <c r="D40" s="81" t="s">
        <v>336</v>
      </c>
      <c r="E40" s="81"/>
      <c r="F40" s="118">
        <v>5</v>
      </c>
      <c r="G40" s="118">
        <v>5</v>
      </c>
      <c r="H40" s="118">
        <v>5</v>
      </c>
      <c r="I40" s="118">
        <v>5</v>
      </c>
      <c r="J40" s="118">
        <v>5</v>
      </c>
      <c r="K40" s="118">
        <v>5</v>
      </c>
      <c r="L40" s="81"/>
      <c r="M40" s="81"/>
      <c r="N40" s="28"/>
      <c r="O40" t="s">
        <v>471</v>
      </c>
      <c r="Q40" s="116">
        <f t="shared" ref="Q40:Q48" si="32">IF($D40="*",0,F40)</f>
        <v>0</v>
      </c>
      <c r="R40" s="116">
        <f t="shared" ref="R40:R48" si="33">IF($D40="*",0,G40)</f>
        <v>0</v>
      </c>
      <c r="S40" s="116">
        <f t="shared" ref="S40:S48" si="34">IF($D40="*",0,H40)</f>
        <v>0</v>
      </c>
      <c r="T40" s="116">
        <f t="shared" ref="T40:T48" si="35">IF($D40="*",0,I40)</f>
        <v>0</v>
      </c>
      <c r="U40" s="116">
        <f t="shared" ref="U40:U48" si="36">IF($D40="*",0,J40)</f>
        <v>0</v>
      </c>
      <c r="V40" s="116">
        <f t="shared" ref="V40:V48" si="37">IF($D40="*",0,K40)</f>
        <v>0</v>
      </c>
    </row>
    <row r="41" spans="1:22" x14ac:dyDescent="0.2">
      <c r="A41" s="81"/>
      <c r="B41" s="81"/>
      <c r="C41" s="133" t="s">
        <v>470</v>
      </c>
      <c r="D41" s="81" t="s">
        <v>336</v>
      </c>
      <c r="E41" s="81"/>
      <c r="F41" s="118">
        <v>5</v>
      </c>
      <c r="G41" s="118">
        <v>5</v>
      </c>
      <c r="H41" s="118">
        <v>5</v>
      </c>
      <c r="I41" s="118">
        <v>5</v>
      </c>
      <c r="J41" s="118">
        <v>5</v>
      </c>
      <c r="K41" s="118">
        <v>5</v>
      </c>
      <c r="L41" s="81"/>
      <c r="M41" s="81"/>
      <c r="N41" s="28"/>
      <c r="Q41" s="116">
        <f t="shared" si="32"/>
        <v>0</v>
      </c>
      <c r="R41" s="116">
        <f t="shared" si="33"/>
        <v>0</v>
      </c>
      <c r="S41" s="116">
        <f t="shared" si="34"/>
        <v>0</v>
      </c>
      <c r="T41" s="116">
        <f t="shared" si="35"/>
        <v>0</v>
      </c>
      <c r="U41" s="116">
        <f t="shared" si="36"/>
        <v>0</v>
      </c>
      <c r="V41" s="116">
        <f t="shared" si="37"/>
        <v>0</v>
      </c>
    </row>
    <row r="42" spans="1:22" x14ac:dyDescent="0.2">
      <c r="A42" s="81"/>
      <c r="B42" s="81"/>
      <c r="C42" s="133" t="s">
        <v>473</v>
      </c>
      <c r="D42" s="81" t="s">
        <v>336</v>
      </c>
      <c r="E42" s="81"/>
      <c r="F42" s="118">
        <v>1</v>
      </c>
      <c r="G42" s="118">
        <v>1</v>
      </c>
      <c r="H42" s="118">
        <v>1</v>
      </c>
      <c r="I42" s="118">
        <v>1</v>
      </c>
      <c r="J42" s="118">
        <v>1</v>
      </c>
      <c r="K42" s="118">
        <v>1</v>
      </c>
      <c r="L42" s="81"/>
      <c r="M42" s="81"/>
      <c r="N42" s="28"/>
      <c r="Q42" s="116">
        <f t="shared" si="32"/>
        <v>0</v>
      </c>
      <c r="R42" s="116">
        <f t="shared" si="33"/>
        <v>0</v>
      </c>
      <c r="S42" s="116">
        <f t="shared" si="34"/>
        <v>0</v>
      </c>
      <c r="T42" s="116">
        <f t="shared" si="35"/>
        <v>0</v>
      </c>
      <c r="U42" s="116">
        <f t="shared" si="36"/>
        <v>0</v>
      </c>
      <c r="V42" s="116">
        <f t="shared" si="37"/>
        <v>0</v>
      </c>
    </row>
    <row r="43" spans="1:22" x14ac:dyDescent="0.2">
      <c r="A43" s="81"/>
      <c r="B43" s="81"/>
      <c r="C43" s="133" t="s">
        <v>474</v>
      </c>
      <c r="D43" s="81" t="s">
        <v>336</v>
      </c>
      <c r="E43" s="81"/>
      <c r="F43" s="118">
        <v>5</v>
      </c>
      <c r="G43" s="118">
        <v>5</v>
      </c>
      <c r="H43" s="118">
        <v>5</v>
      </c>
      <c r="I43" s="118">
        <v>5</v>
      </c>
      <c r="J43" s="118">
        <v>5</v>
      </c>
      <c r="K43" s="118">
        <v>5</v>
      </c>
      <c r="L43" s="81"/>
      <c r="M43" s="81"/>
      <c r="N43" s="28"/>
      <c r="Q43" s="116">
        <f t="shared" si="32"/>
        <v>0</v>
      </c>
      <c r="R43" s="116">
        <f t="shared" si="33"/>
        <v>0</v>
      </c>
      <c r="S43" s="116">
        <f t="shared" si="34"/>
        <v>0</v>
      </c>
      <c r="T43" s="116">
        <f t="shared" si="35"/>
        <v>0</v>
      </c>
      <c r="U43" s="116">
        <f t="shared" si="36"/>
        <v>0</v>
      </c>
      <c r="V43" s="116">
        <f t="shared" si="37"/>
        <v>0</v>
      </c>
    </row>
    <row r="44" spans="1:22" x14ac:dyDescent="0.2">
      <c r="A44" s="81"/>
      <c r="B44" s="81"/>
      <c r="C44" s="133" t="s">
        <v>475</v>
      </c>
      <c r="D44" s="81" t="s">
        <v>336</v>
      </c>
      <c r="E44" s="81"/>
      <c r="F44" s="118">
        <v>5</v>
      </c>
      <c r="G44" s="118">
        <v>5</v>
      </c>
      <c r="H44" s="118">
        <v>5</v>
      </c>
      <c r="I44" s="118">
        <v>5</v>
      </c>
      <c r="J44" s="118">
        <v>5</v>
      </c>
      <c r="K44" s="118">
        <v>5</v>
      </c>
      <c r="L44" s="81"/>
      <c r="M44" s="81"/>
      <c r="N44" s="28"/>
      <c r="Q44" s="116">
        <f t="shared" si="32"/>
        <v>0</v>
      </c>
      <c r="R44" s="116">
        <f t="shared" si="33"/>
        <v>0</v>
      </c>
      <c r="S44" s="116">
        <f t="shared" si="34"/>
        <v>0</v>
      </c>
      <c r="T44" s="116">
        <f t="shared" si="35"/>
        <v>0</v>
      </c>
      <c r="U44" s="116">
        <f t="shared" si="36"/>
        <v>0</v>
      </c>
      <c r="V44" s="116">
        <f t="shared" si="37"/>
        <v>0</v>
      </c>
    </row>
    <row r="45" spans="1:22" x14ac:dyDescent="0.2">
      <c r="A45" s="81"/>
      <c r="B45" s="81"/>
      <c r="C45" s="133" t="s">
        <v>478</v>
      </c>
      <c r="D45" s="81" t="s">
        <v>336</v>
      </c>
      <c r="E45" s="81"/>
      <c r="F45" s="118">
        <v>5</v>
      </c>
      <c r="G45" s="118">
        <v>5</v>
      </c>
      <c r="H45" s="118">
        <v>5</v>
      </c>
      <c r="I45" s="118">
        <v>5</v>
      </c>
      <c r="J45" s="118">
        <v>5</v>
      </c>
      <c r="K45" s="118">
        <v>5</v>
      </c>
      <c r="L45" s="81"/>
      <c r="M45" s="81"/>
      <c r="N45" s="28"/>
      <c r="Q45" s="116">
        <f t="shared" si="32"/>
        <v>0</v>
      </c>
      <c r="R45" s="116">
        <f t="shared" si="33"/>
        <v>0</v>
      </c>
      <c r="S45" s="116">
        <f t="shared" si="34"/>
        <v>0</v>
      </c>
      <c r="T45" s="116">
        <f t="shared" si="35"/>
        <v>0</v>
      </c>
      <c r="U45" s="116">
        <f t="shared" si="36"/>
        <v>0</v>
      </c>
      <c r="V45" s="116">
        <f t="shared" si="37"/>
        <v>0</v>
      </c>
    </row>
    <row r="46" spans="1:22" x14ac:dyDescent="0.2">
      <c r="A46" s="81"/>
      <c r="B46" s="81"/>
      <c r="C46" s="133" t="s">
        <v>481</v>
      </c>
      <c r="D46" s="81" t="s">
        <v>336</v>
      </c>
      <c r="E46" s="81"/>
      <c r="F46" s="118">
        <v>7</v>
      </c>
      <c r="G46" s="118">
        <v>7</v>
      </c>
      <c r="H46" s="118">
        <v>7</v>
      </c>
      <c r="I46" s="118">
        <v>7</v>
      </c>
      <c r="J46" s="118">
        <v>7</v>
      </c>
      <c r="K46" s="118">
        <v>7</v>
      </c>
      <c r="L46" s="81"/>
      <c r="M46" s="81"/>
      <c r="N46" s="28"/>
      <c r="Q46" s="116">
        <f t="shared" si="32"/>
        <v>0</v>
      </c>
      <c r="R46" s="116">
        <f t="shared" si="33"/>
        <v>0</v>
      </c>
      <c r="S46" s="116">
        <f t="shared" si="34"/>
        <v>0</v>
      </c>
      <c r="T46" s="116">
        <f t="shared" si="35"/>
        <v>0</v>
      </c>
      <c r="U46" s="116">
        <f t="shared" si="36"/>
        <v>0</v>
      </c>
      <c r="V46" s="116">
        <f t="shared" si="37"/>
        <v>0</v>
      </c>
    </row>
    <row r="47" spans="1:22" x14ac:dyDescent="0.2">
      <c r="A47" s="81"/>
      <c r="B47" s="81"/>
      <c r="C47" s="133" t="s">
        <v>479</v>
      </c>
      <c r="D47" s="81" t="s">
        <v>336</v>
      </c>
      <c r="E47" s="81"/>
      <c r="F47" s="118">
        <v>5</v>
      </c>
      <c r="G47" s="118">
        <v>5</v>
      </c>
      <c r="H47" s="118">
        <v>5</v>
      </c>
      <c r="I47" s="118">
        <v>5</v>
      </c>
      <c r="J47" s="118">
        <v>5</v>
      </c>
      <c r="K47" s="118">
        <v>5</v>
      </c>
      <c r="L47" s="81"/>
      <c r="M47" s="81"/>
      <c r="N47" s="28"/>
      <c r="Q47" s="116">
        <f t="shared" si="32"/>
        <v>0</v>
      </c>
      <c r="R47" s="116">
        <f t="shared" si="33"/>
        <v>0</v>
      </c>
      <c r="S47" s="116">
        <f t="shared" si="34"/>
        <v>0</v>
      </c>
      <c r="T47" s="116">
        <f t="shared" si="35"/>
        <v>0</v>
      </c>
      <c r="U47" s="116">
        <f t="shared" si="36"/>
        <v>0</v>
      </c>
      <c r="V47" s="116">
        <f t="shared" si="37"/>
        <v>0</v>
      </c>
    </row>
    <row r="48" spans="1:22" x14ac:dyDescent="0.2">
      <c r="A48" s="81"/>
      <c r="B48" s="81"/>
      <c r="C48" s="133" t="s">
        <v>480</v>
      </c>
      <c r="D48" s="81" t="s">
        <v>336</v>
      </c>
      <c r="E48" s="81"/>
      <c r="F48" s="118">
        <v>5</v>
      </c>
      <c r="G48" s="118">
        <v>5</v>
      </c>
      <c r="H48" s="118">
        <v>5</v>
      </c>
      <c r="I48" s="118">
        <v>5</v>
      </c>
      <c r="J48" s="118">
        <v>5</v>
      </c>
      <c r="K48" s="118">
        <v>5</v>
      </c>
      <c r="L48" s="81"/>
      <c r="M48" s="81"/>
      <c r="N48" s="28"/>
      <c r="Q48" s="116">
        <f t="shared" si="32"/>
        <v>0</v>
      </c>
      <c r="R48" s="116">
        <f t="shared" si="33"/>
        <v>0</v>
      </c>
      <c r="S48" s="116">
        <f t="shared" si="34"/>
        <v>0</v>
      </c>
      <c r="T48" s="116">
        <f t="shared" si="35"/>
        <v>0</v>
      </c>
      <c r="U48" s="116">
        <f t="shared" si="36"/>
        <v>0</v>
      </c>
      <c r="V48" s="116">
        <f t="shared" si="37"/>
        <v>0</v>
      </c>
    </row>
    <row r="49" spans="1:22" x14ac:dyDescent="0.2">
      <c r="A49" s="80"/>
      <c r="B49" s="80"/>
      <c r="C49" s="84"/>
      <c r="D49" s="80"/>
      <c r="E49" s="129"/>
      <c r="F49" s="80"/>
      <c r="G49" s="80"/>
      <c r="H49" s="80"/>
      <c r="I49" s="80"/>
      <c r="J49" s="80"/>
      <c r="K49" s="80"/>
      <c r="L49" s="80"/>
      <c r="M49" s="80"/>
      <c r="N49" s="85"/>
    </row>
    <row r="50" spans="1:22" x14ac:dyDescent="0.2">
      <c r="A50" s="81"/>
      <c r="B50" s="81"/>
      <c r="C50" s="1" t="s">
        <v>358</v>
      </c>
      <c r="D50" s="30"/>
      <c r="E50" s="128"/>
      <c r="F50" s="81">
        <f>SUM(F2:F39)</f>
        <v>883</v>
      </c>
      <c r="G50" s="81">
        <f>SUM(G2:G37)</f>
        <v>908</v>
      </c>
      <c r="H50" s="81">
        <f>SUM(H2:H37)</f>
        <v>873</v>
      </c>
      <c r="I50" s="81">
        <f>SUM(I2:I37)</f>
        <v>908</v>
      </c>
      <c r="J50" s="81">
        <f>SUM(J2:J37)</f>
        <v>938</v>
      </c>
      <c r="K50" s="81">
        <f>SUM(K2:K37)</f>
        <v>953</v>
      </c>
      <c r="L50" s="81"/>
      <c r="M50" s="81"/>
      <c r="N50" s="28"/>
      <c r="Q50" s="81">
        <f t="shared" ref="Q50:V50" si="38">SUM(Q2:Q37)</f>
        <v>380</v>
      </c>
      <c r="R50" s="81">
        <f t="shared" si="38"/>
        <v>405</v>
      </c>
      <c r="S50" s="81">
        <f t="shared" si="38"/>
        <v>380</v>
      </c>
      <c r="T50" s="81">
        <f t="shared" si="38"/>
        <v>405</v>
      </c>
      <c r="U50" s="81">
        <f t="shared" si="38"/>
        <v>435</v>
      </c>
      <c r="V50" s="81">
        <f t="shared" si="38"/>
        <v>450</v>
      </c>
    </row>
    <row r="51" spans="1:22" x14ac:dyDescent="0.2">
      <c r="A51" s="81"/>
      <c r="B51" s="81"/>
      <c r="C51" s="1" t="s">
        <v>357</v>
      </c>
      <c r="D51" s="30"/>
      <c r="E51" s="128"/>
      <c r="F51" s="83">
        <f>F50/60</f>
        <v>14.716666666666667</v>
      </c>
      <c r="G51" s="83">
        <f t="shared" ref="G51:K51" si="39">G50/60</f>
        <v>15.133333333333333</v>
      </c>
      <c r="H51" s="83">
        <f t="shared" si="39"/>
        <v>14.55</v>
      </c>
      <c r="I51" s="83">
        <f t="shared" si="39"/>
        <v>15.133333333333333</v>
      </c>
      <c r="J51" s="83">
        <f t="shared" si="39"/>
        <v>15.633333333333333</v>
      </c>
      <c r="K51" s="83">
        <f t="shared" si="39"/>
        <v>15.883333333333333</v>
      </c>
      <c r="L51" s="81"/>
      <c r="M51" s="81"/>
      <c r="N51" s="28"/>
      <c r="Q51" s="83">
        <f>Q50/60</f>
        <v>6.333333333333333</v>
      </c>
      <c r="R51" s="83">
        <f t="shared" ref="R51:V51" si="40">R50/60</f>
        <v>6.75</v>
      </c>
      <c r="S51" s="83">
        <f t="shared" si="40"/>
        <v>6.333333333333333</v>
      </c>
      <c r="T51" s="83">
        <f t="shared" si="40"/>
        <v>6.75</v>
      </c>
      <c r="U51" s="83">
        <f t="shared" si="40"/>
        <v>7.25</v>
      </c>
      <c r="V51" s="83">
        <f t="shared" si="40"/>
        <v>7.5</v>
      </c>
    </row>
    <row r="52" spans="1:22" x14ac:dyDescent="0.2">
      <c r="A52" s="80"/>
      <c r="B52" s="80"/>
      <c r="C52" s="84"/>
      <c r="D52" s="80"/>
      <c r="E52" s="129"/>
      <c r="F52" s="80"/>
      <c r="G52" s="80"/>
      <c r="H52" s="80"/>
      <c r="I52" s="80"/>
      <c r="J52" s="80"/>
      <c r="K52" s="80"/>
      <c r="L52" s="80"/>
      <c r="M52" s="80"/>
      <c r="N52" s="85"/>
    </row>
    <row r="53" spans="1:22" x14ac:dyDescent="0.2">
      <c r="A53" s="175"/>
      <c r="B53" s="175"/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</row>
    <row r="54" spans="1:22" x14ac:dyDescent="0.2">
      <c r="A54" s="30"/>
      <c r="B54" s="2"/>
      <c r="C54" s="177" t="s">
        <v>449</v>
      </c>
      <c r="D54" s="30" t="s">
        <v>350</v>
      </c>
      <c r="E54" s="128"/>
      <c r="F54" s="53">
        <f>'Offline Prep'!F59</f>
        <v>17.383333333333333</v>
      </c>
      <c r="G54" s="53">
        <f>'Offline Prep'!G59</f>
        <v>14.883333333333333</v>
      </c>
      <c r="H54" s="53">
        <f>'Offline Prep'!H59</f>
        <v>14.883333333333333</v>
      </c>
      <c r="I54" s="53">
        <f>'Offline Prep'!I59</f>
        <v>14.883333333333333</v>
      </c>
      <c r="J54" s="53">
        <f>'Offline Prep'!J59</f>
        <v>14.883333333333333</v>
      </c>
      <c r="K54" s="53">
        <f>'Offline Prep'!K59</f>
        <v>14.883333333333333</v>
      </c>
      <c r="L54" s="30"/>
      <c r="M54" s="30"/>
      <c r="N54" s="1"/>
    </row>
    <row r="55" spans="1:22" x14ac:dyDescent="0.2">
      <c r="A55" s="30"/>
      <c r="B55" s="2"/>
      <c r="C55" s="178"/>
      <c r="D55" s="30" t="s">
        <v>309</v>
      </c>
      <c r="E55" s="128"/>
      <c r="F55" s="53">
        <f>Station1!F63</f>
        <v>21.466666666666665</v>
      </c>
      <c r="G55" s="53">
        <f>Station1!G63</f>
        <v>22.183333333333334</v>
      </c>
      <c r="H55" s="53">
        <f>Station1!H63</f>
        <v>22.133333333333333</v>
      </c>
      <c r="I55" s="53">
        <f>Station1!I63</f>
        <v>22.583333333333332</v>
      </c>
      <c r="J55" s="53">
        <f>Station1!J63</f>
        <v>24.333333333333332</v>
      </c>
      <c r="K55" s="53">
        <f>Station1!K63</f>
        <v>24.083333333333332</v>
      </c>
      <c r="L55" s="30"/>
      <c r="M55" s="30"/>
      <c r="N55" s="1"/>
    </row>
    <row r="56" spans="1:22" x14ac:dyDescent="0.2">
      <c r="A56" s="30"/>
      <c r="B56" s="2"/>
      <c r="C56" s="178"/>
      <c r="D56" s="30" t="s">
        <v>310</v>
      </c>
      <c r="E56" s="128"/>
      <c r="F56" s="53">
        <f>'Station 2'!F76</f>
        <v>25.929166666666667</v>
      </c>
      <c r="G56" s="53">
        <f>'Station 2'!G76</f>
        <v>27.720833333333335</v>
      </c>
      <c r="H56" s="53">
        <f>'Station 2'!H76</f>
        <v>27.012499999999999</v>
      </c>
      <c r="I56" s="53">
        <f>'Station 2'!I76</f>
        <v>27.887499999999999</v>
      </c>
      <c r="J56" s="53">
        <f>'Station 2'!J76</f>
        <v>29.645833333333332</v>
      </c>
      <c r="K56" s="53">
        <f>'Station 2'!K76</f>
        <v>28.479166666666668</v>
      </c>
      <c r="L56" s="53"/>
      <c r="M56" s="30"/>
      <c r="N56" s="1"/>
    </row>
    <row r="57" spans="1:22" x14ac:dyDescent="0.2">
      <c r="A57" s="30"/>
      <c r="B57" s="2"/>
      <c r="C57" s="178"/>
      <c r="D57" s="30" t="s">
        <v>312</v>
      </c>
      <c r="E57" s="128"/>
      <c r="F57" s="53">
        <f>'Station 3'!F106</f>
        <v>32.299999999999997</v>
      </c>
      <c r="G57" s="53">
        <f>'Station 3'!G106</f>
        <v>32.633333333333333</v>
      </c>
      <c r="H57" s="53">
        <f>'Station 3'!H106</f>
        <v>32.466666666666669</v>
      </c>
      <c r="I57" s="53">
        <f>'Station 3'!I106</f>
        <v>32.799999999999997</v>
      </c>
      <c r="J57" s="53">
        <f>'Station 3'!J106</f>
        <v>33.200000000000003</v>
      </c>
      <c r="K57" s="53">
        <f>'Station 3'!K106</f>
        <v>41.533333333333331</v>
      </c>
      <c r="L57" s="53"/>
      <c r="M57" s="30"/>
      <c r="N57" s="1"/>
    </row>
    <row r="58" spans="1:22" x14ac:dyDescent="0.2">
      <c r="A58" s="30"/>
      <c r="B58" s="2"/>
      <c r="C58" s="178"/>
      <c r="D58" s="30" t="s">
        <v>311</v>
      </c>
      <c r="E58" s="128"/>
      <c r="F58" s="53">
        <f>Station4!F83</f>
        <v>30.766666666666666</v>
      </c>
      <c r="G58" s="53">
        <f>Station4!G83</f>
        <v>30.933333333333334</v>
      </c>
      <c r="H58" s="53">
        <f>Station4!H83</f>
        <v>30.433333333333334</v>
      </c>
      <c r="I58" s="53">
        <f>Station4!I83</f>
        <v>30.6</v>
      </c>
      <c r="J58" s="53">
        <f>Station4!J83</f>
        <v>30.933333333333334</v>
      </c>
      <c r="K58" s="53">
        <f>Station4!K83</f>
        <v>31.433333333333334</v>
      </c>
      <c r="L58" s="53"/>
      <c r="M58" s="30"/>
      <c r="N58" s="1"/>
    </row>
    <row r="59" spans="1:22" x14ac:dyDescent="0.2">
      <c r="A59" s="30"/>
      <c r="B59" s="2"/>
      <c r="C59" s="178"/>
      <c r="D59" s="30" t="s">
        <v>313</v>
      </c>
      <c r="E59" s="128"/>
      <c r="F59" s="53">
        <f>F51</f>
        <v>14.716666666666667</v>
      </c>
      <c r="G59" s="53">
        <f t="shared" ref="G59:K59" si="41">G51</f>
        <v>15.133333333333333</v>
      </c>
      <c r="H59" s="53">
        <f t="shared" si="41"/>
        <v>14.55</v>
      </c>
      <c r="I59" s="53">
        <f t="shared" si="41"/>
        <v>15.133333333333333</v>
      </c>
      <c r="J59" s="53">
        <f t="shared" si="41"/>
        <v>15.633333333333333</v>
      </c>
      <c r="K59" s="53">
        <f t="shared" si="41"/>
        <v>15.883333333333333</v>
      </c>
      <c r="L59" s="53"/>
      <c r="M59" s="30"/>
      <c r="N59" s="1"/>
    </row>
    <row r="60" spans="1:22" x14ac:dyDescent="0.2">
      <c r="A60" s="30"/>
      <c r="B60" s="2"/>
      <c r="C60" s="179"/>
      <c r="D60" s="30" t="s">
        <v>349</v>
      </c>
      <c r="E60" s="128"/>
      <c r="F60" s="53">
        <f>SUM(F54:F59)</f>
        <v>142.5625</v>
      </c>
      <c r="G60" s="53">
        <f t="shared" ref="G60:K60" si="42">SUM(G54:G59)</f>
        <v>143.48749999999998</v>
      </c>
      <c r="H60" s="53">
        <f t="shared" si="42"/>
        <v>141.47916666666669</v>
      </c>
      <c r="I60" s="53">
        <f t="shared" si="42"/>
        <v>143.88749999999999</v>
      </c>
      <c r="J60" s="53">
        <f t="shared" si="42"/>
        <v>148.62916666666666</v>
      </c>
      <c r="K60" s="53">
        <f t="shared" si="42"/>
        <v>156.29583333333332</v>
      </c>
      <c r="L60" s="30"/>
      <c r="M60" s="30"/>
      <c r="N60" s="1"/>
    </row>
    <row r="62" spans="1:22" x14ac:dyDescent="0.2">
      <c r="C62" s="176" t="s">
        <v>448</v>
      </c>
      <c r="D62" s="30" t="s">
        <v>350</v>
      </c>
      <c r="E62" s="128"/>
      <c r="F62" s="53">
        <f>'Offline Prep'!M59</f>
        <v>12.216666666666667</v>
      </c>
      <c r="G62" s="53">
        <f>'Offline Prep'!N59</f>
        <v>9.7166666666666668</v>
      </c>
      <c r="H62" s="53">
        <f>'Offline Prep'!O59</f>
        <v>9.7166666666666668</v>
      </c>
      <c r="I62" s="53">
        <f>'Offline Prep'!P59</f>
        <v>9.7166666666666668</v>
      </c>
      <c r="J62" s="53">
        <f>'Offline Prep'!Q59</f>
        <v>9.7166666666666668</v>
      </c>
      <c r="K62" s="53">
        <f>'Offline Prep'!R59</f>
        <v>9.7166666666666668</v>
      </c>
    </row>
    <row r="63" spans="1:22" x14ac:dyDescent="0.2">
      <c r="C63" s="176"/>
      <c r="D63" s="30" t="s">
        <v>309</v>
      </c>
      <c r="E63" s="128"/>
      <c r="F63" s="53">
        <f>Station1!R63</f>
        <v>19.116666666666667</v>
      </c>
      <c r="G63" s="53">
        <f>Station1!S63</f>
        <v>19.833333333333332</v>
      </c>
      <c r="H63" s="53">
        <f>Station1!T63</f>
        <v>19.116666666666667</v>
      </c>
      <c r="I63" s="53">
        <f>Station1!U63</f>
        <v>19.566666666666666</v>
      </c>
      <c r="J63" s="53">
        <f>Station1!V63</f>
        <v>20.149999999999999</v>
      </c>
      <c r="K63" s="53">
        <f>Station1!W63</f>
        <v>20.733333333333334</v>
      </c>
    </row>
    <row r="64" spans="1:22" x14ac:dyDescent="0.2">
      <c r="C64" s="176"/>
      <c r="D64" s="30" t="s">
        <v>310</v>
      </c>
      <c r="E64" s="128"/>
      <c r="F64" s="53">
        <f>'Station 2'!R76</f>
        <v>22.816666666666666</v>
      </c>
      <c r="G64" s="53">
        <f>'Station 2'!S76</f>
        <v>24.233333333333334</v>
      </c>
      <c r="H64" s="53">
        <f>'Station 2'!T76</f>
        <v>23.9</v>
      </c>
      <c r="I64" s="53">
        <f>'Station 2'!U76</f>
        <v>24.4</v>
      </c>
      <c r="J64" s="53">
        <f>'Station 2'!V76</f>
        <v>25.641666666666666</v>
      </c>
      <c r="K64" s="53">
        <f>'Station 2'!W76</f>
        <v>25.233333333333334</v>
      </c>
    </row>
    <row r="65" spans="1:12" x14ac:dyDescent="0.2">
      <c r="C65" s="176"/>
      <c r="D65" s="30" t="s">
        <v>312</v>
      </c>
      <c r="E65" s="128"/>
      <c r="F65" s="53">
        <f>'Station 3'!Q103</f>
        <v>26.466666666666665</v>
      </c>
      <c r="G65" s="53">
        <f>'Station 3'!R103</f>
        <v>26.8</v>
      </c>
      <c r="H65" s="53">
        <f>'Station 3'!S103</f>
        <v>26.633333333333333</v>
      </c>
      <c r="I65" s="53">
        <f>'Station 3'!T103</f>
        <v>26.966666666666665</v>
      </c>
      <c r="J65" s="53">
        <f>'Station 3'!U103</f>
        <v>27.366666666666667</v>
      </c>
      <c r="K65" s="53">
        <f>'Station 3'!V103</f>
        <v>35.700000000000003</v>
      </c>
    </row>
    <row r="66" spans="1:12" x14ac:dyDescent="0.2">
      <c r="C66" s="176"/>
      <c r="D66" s="30" t="s">
        <v>311</v>
      </c>
      <c r="E66" s="128"/>
      <c r="F66" s="53">
        <f>Station4!R84</f>
        <v>22.833333333333332</v>
      </c>
      <c r="G66" s="53">
        <f>Station4!S84</f>
        <v>23</v>
      </c>
      <c r="H66" s="53">
        <f>Station4!T84</f>
        <v>22.5</v>
      </c>
      <c r="I66" s="53">
        <f>Station4!U84</f>
        <v>22.666666666666668</v>
      </c>
      <c r="J66" s="53">
        <f>Station4!V84</f>
        <v>23</v>
      </c>
      <c r="K66" s="53">
        <f>Station4!W84</f>
        <v>23.75</v>
      </c>
    </row>
    <row r="67" spans="1:12" x14ac:dyDescent="0.2">
      <c r="C67" s="176"/>
      <c r="D67" s="30" t="s">
        <v>313</v>
      </c>
      <c r="E67" s="128"/>
      <c r="F67" s="53">
        <f>Q51</f>
        <v>6.333333333333333</v>
      </c>
      <c r="G67" s="53">
        <f t="shared" ref="G67:K67" si="43">R51</f>
        <v>6.75</v>
      </c>
      <c r="H67" s="53">
        <f t="shared" si="43"/>
        <v>6.333333333333333</v>
      </c>
      <c r="I67" s="53">
        <f t="shared" si="43"/>
        <v>6.75</v>
      </c>
      <c r="J67" s="53">
        <f t="shared" si="43"/>
        <v>7.25</v>
      </c>
      <c r="K67" s="53">
        <f t="shared" si="43"/>
        <v>7.5</v>
      </c>
    </row>
    <row r="68" spans="1:12" x14ac:dyDescent="0.2">
      <c r="C68" s="176"/>
      <c r="D68" s="30" t="s">
        <v>349</v>
      </c>
      <c r="E68" s="128"/>
      <c r="F68" s="53">
        <f>SUM(F62:F67)</f>
        <v>109.78333333333333</v>
      </c>
      <c r="G68" s="53">
        <f t="shared" ref="G68:K68" si="44">SUM(G62:G67)</f>
        <v>110.33333333333333</v>
      </c>
      <c r="H68" s="53">
        <f t="shared" si="44"/>
        <v>108.2</v>
      </c>
      <c r="I68" s="53">
        <f t="shared" si="44"/>
        <v>110.06666666666666</v>
      </c>
      <c r="J68" s="53">
        <f t="shared" si="44"/>
        <v>113.125</v>
      </c>
      <c r="K68" s="53">
        <f t="shared" si="44"/>
        <v>122.63333333333334</v>
      </c>
    </row>
    <row r="70" spans="1:12" x14ac:dyDescent="0.2">
      <c r="C70" s="104" t="s">
        <v>460</v>
      </c>
      <c r="D70" s="105"/>
      <c r="E70" s="105"/>
      <c r="F70" s="106">
        <v>20282</v>
      </c>
      <c r="G70" s="106">
        <v>21925</v>
      </c>
      <c r="H70" s="106">
        <v>21710</v>
      </c>
      <c r="I70" s="106">
        <v>23496</v>
      </c>
      <c r="J70" s="106">
        <v>25282</v>
      </c>
      <c r="K70" s="106">
        <v>28675</v>
      </c>
    </row>
    <row r="71" spans="1:12" x14ac:dyDescent="0.2">
      <c r="A71" s="82"/>
      <c r="C71" s="110"/>
      <c r="D71" s="111"/>
      <c r="E71" s="111"/>
      <c r="F71" s="112"/>
      <c r="G71" s="112"/>
      <c r="H71" s="112"/>
      <c r="I71" s="112"/>
      <c r="J71" s="112"/>
      <c r="K71" s="113"/>
      <c r="L71" s="82"/>
    </row>
    <row r="72" spans="1:12" x14ac:dyDescent="0.2">
      <c r="C72" s="107" t="s">
        <v>459</v>
      </c>
      <c r="D72" s="108"/>
      <c r="E72" s="108"/>
      <c r="F72" s="109">
        <f>F70/F68</f>
        <v>184.74571124943071</v>
      </c>
      <c r="G72" s="109">
        <f t="shared" ref="G72:K72" si="45">G70/G68</f>
        <v>198.71601208459217</v>
      </c>
      <c r="H72" s="109">
        <f t="shared" si="45"/>
        <v>200.64695009242143</v>
      </c>
      <c r="I72" s="109">
        <f t="shared" si="45"/>
        <v>213.47062386432466</v>
      </c>
      <c r="J72" s="109">
        <f t="shared" si="45"/>
        <v>223.48729281767956</v>
      </c>
      <c r="K72" s="109">
        <f t="shared" si="45"/>
        <v>233.82712693666755</v>
      </c>
    </row>
    <row r="73" spans="1:12" x14ac:dyDescent="0.2">
      <c r="A73" s="82"/>
      <c r="C73" s="33"/>
      <c r="D73" s="51"/>
      <c r="E73" s="51"/>
      <c r="F73" s="102"/>
      <c r="G73" s="102"/>
      <c r="H73" s="102"/>
      <c r="I73" s="102"/>
      <c r="J73" s="102"/>
      <c r="K73" s="102"/>
      <c r="L73" s="82"/>
    </row>
    <row r="74" spans="1:12" x14ac:dyDescent="0.2">
      <c r="D74" s="79" t="s">
        <v>457</v>
      </c>
      <c r="F74" s="35"/>
      <c r="G74" s="35"/>
      <c r="H74" s="35"/>
      <c r="I74" s="35"/>
      <c r="J74" s="35"/>
      <c r="K74" s="35"/>
    </row>
    <row r="75" spans="1:12" x14ac:dyDescent="0.2">
      <c r="C75" s="2" t="s">
        <v>458</v>
      </c>
      <c r="D75" s="95">
        <v>250</v>
      </c>
      <c r="E75" s="127"/>
      <c r="F75" s="101">
        <f>F$70/$D75</f>
        <v>81.128</v>
      </c>
      <c r="G75" s="101">
        <f t="shared" ref="G75:K75" si="46">G$70/$D75</f>
        <v>87.7</v>
      </c>
      <c r="H75" s="101">
        <f t="shared" si="46"/>
        <v>86.84</v>
      </c>
      <c r="I75" s="101">
        <f t="shared" si="46"/>
        <v>93.983999999999995</v>
      </c>
      <c r="J75" s="101">
        <f t="shared" si="46"/>
        <v>101.128</v>
      </c>
      <c r="K75" s="101">
        <f t="shared" si="46"/>
        <v>114.7</v>
      </c>
    </row>
    <row r="76" spans="1:12" x14ac:dyDescent="0.2">
      <c r="C76" s="2" t="s">
        <v>458</v>
      </c>
      <c r="D76" s="95">
        <v>245</v>
      </c>
      <c r="E76" s="127"/>
      <c r="F76" s="101">
        <f t="shared" ref="F76:K85" si="47">F$70/$D76</f>
        <v>82.78367346938775</v>
      </c>
      <c r="G76" s="101">
        <f t="shared" si="47"/>
        <v>89.489795918367349</v>
      </c>
      <c r="H76" s="101">
        <f t="shared" si="47"/>
        <v>88.612244897959187</v>
      </c>
      <c r="I76" s="101">
        <f t="shared" si="47"/>
        <v>95.902040816326533</v>
      </c>
      <c r="J76" s="101">
        <f t="shared" si="47"/>
        <v>103.19183673469388</v>
      </c>
      <c r="K76" s="101">
        <f t="shared" si="47"/>
        <v>117.04081632653062</v>
      </c>
    </row>
    <row r="77" spans="1:12" x14ac:dyDescent="0.2">
      <c r="C77" s="2" t="s">
        <v>458</v>
      </c>
      <c r="D77" s="95">
        <v>240</v>
      </c>
      <c r="E77" s="127"/>
      <c r="F77" s="101">
        <f t="shared" si="47"/>
        <v>84.50833333333334</v>
      </c>
      <c r="G77" s="101">
        <f t="shared" si="47"/>
        <v>91.354166666666671</v>
      </c>
      <c r="H77" s="101">
        <f t="shared" si="47"/>
        <v>90.458333333333329</v>
      </c>
      <c r="I77" s="101">
        <f t="shared" si="47"/>
        <v>97.9</v>
      </c>
      <c r="J77" s="101">
        <f t="shared" si="47"/>
        <v>105.34166666666667</v>
      </c>
      <c r="K77" s="101">
        <f t="shared" si="47"/>
        <v>119.47916666666667</v>
      </c>
    </row>
    <row r="78" spans="1:12" x14ac:dyDescent="0.2">
      <c r="C78" s="2" t="s">
        <v>458</v>
      </c>
      <c r="D78" s="95">
        <v>235</v>
      </c>
      <c r="E78" s="127"/>
      <c r="F78" s="101">
        <f t="shared" si="47"/>
        <v>86.306382978723406</v>
      </c>
      <c r="G78" s="101">
        <f t="shared" si="47"/>
        <v>93.297872340425528</v>
      </c>
      <c r="H78" s="101">
        <f t="shared" si="47"/>
        <v>92.38297872340425</v>
      </c>
      <c r="I78" s="101">
        <f t="shared" si="47"/>
        <v>99.982978723404258</v>
      </c>
      <c r="J78" s="101">
        <f t="shared" si="47"/>
        <v>107.58297872340425</v>
      </c>
      <c r="K78" s="101">
        <f t="shared" si="47"/>
        <v>122.02127659574468</v>
      </c>
    </row>
    <row r="79" spans="1:12" x14ac:dyDescent="0.2">
      <c r="C79" s="2" t="s">
        <v>458</v>
      </c>
      <c r="D79" s="95">
        <v>230</v>
      </c>
      <c r="E79" s="127"/>
      <c r="F79" s="101">
        <f t="shared" si="47"/>
        <v>88.182608695652178</v>
      </c>
      <c r="G79" s="101">
        <f t="shared" si="47"/>
        <v>95.326086956521735</v>
      </c>
      <c r="H79" s="101">
        <f t="shared" si="47"/>
        <v>94.391304347826093</v>
      </c>
      <c r="I79" s="101">
        <f t="shared" si="47"/>
        <v>102.15652173913044</v>
      </c>
      <c r="J79" s="101">
        <f t="shared" si="47"/>
        <v>109.92173913043479</v>
      </c>
      <c r="K79" s="101">
        <f t="shared" si="47"/>
        <v>124.67391304347827</v>
      </c>
    </row>
    <row r="80" spans="1:12" x14ac:dyDescent="0.2">
      <c r="C80" s="2" t="s">
        <v>458</v>
      </c>
      <c r="D80" s="95">
        <v>225</v>
      </c>
      <c r="E80" s="127"/>
      <c r="F80" s="101">
        <f t="shared" si="47"/>
        <v>90.142222222222216</v>
      </c>
      <c r="G80" s="101">
        <f t="shared" si="47"/>
        <v>97.444444444444443</v>
      </c>
      <c r="H80" s="101">
        <f t="shared" si="47"/>
        <v>96.488888888888894</v>
      </c>
      <c r="I80" s="101">
        <f t="shared" si="47"/>
        <v>104.42666666666666</v>
      </c>
      <c r="J80" s="101">
        <f t="shared" si="47"/>
        <v>112.36444444444444</v>
      </c>
      <c r="K80" s="101">
        <f t="shared" si="47"/>
        <v>127.44444444444444</v>
      </c>
    </row>
    <row r="81" spans="3:11" x14ac:dyDescent="0.2">
      <c r="C81" s="2" t="s">
        <v>458</v>
      </c>
      <c r="D81" s="95">
        <v>220</v>
      </c>
      <c r="E81" s="127"/>
      <c r="F81" s="101">
        <f t="shared" si="47"/>
        <v>92.190909090909088</v>
      </c>
      <c r="G81" s="101">
        <f t="shared" si="47"/>
        <v>99.659090909090907</v>
      </c>
      <c r="H81" s="101">
        <f t="shared" si="47"/>
        <v>98.681818181818187</v>
      </c>
      <c r="I81" s="101">
        <f t="shared" si="47"/>
        <v>106.8</v>
      </c>
      <c r="J81" s="101">
        <f t="shared" si="47"/>
        <v>114.91818181818182</v>
      </c>
      <c r="K81" s="101">
        <f t="shared" si="47"/>
        <v>130.34090909090909</v>
      </c>
    </row>
    <row r="82" spans="3:11" x14ac:dyDescent="0.2">
      <c r="C82" s="2" t="s">
        <v>458</v>
      </c>
      <c r="D82" s="95">
        <v>215</v>
      </c>
      <c r="E82" s="127"/>
      <c r="F82" s="101">
        <f t="shared" si="47"/>
        <v>94.334883720930236</v>
      </c>
      <c r="G82" s="101">
        <f t="shared" si="47"/>
        <v>101.97674418604652</v>
      </c>
      <c r="H82" s="101">
        <f t="shared" si="47"/>
        <v>100.97674418604652</v>
      </c>
      <c r="I82" s="101">
        <f t="shared" si="47"/>
        <v>109.28372093023256</v>
      </c>
      <c r="J82" s="101">
        <f t="shared" si="47"/>
        <v>117.59069767441861</v>
      </c>
      <c r="K82" s="101">
        <f t="shared" si="47"/>
        <v>133.37209302325581</v>
      </c>
    </row>
    <row r="83" spans="3:11" x14ac:dyDescent="0.2">
      <c r="C83" s="2" t="s">
        <v>458</v>
      </c>
      <c r="D83" s="95">
        <v>210</v>
      </c>
      <c r="E83" s="127"/>
      <c r="F83" s="101">
        <f t="shared" si="47"/>
        <v>96.580952380952382</v>
      </c>
      <c r="G83" s="101">
        <f t="shared" si="47"/>
        <v>104.4047619047619</v>
      </c>
      <c r="H83" s="101">
        <f t="shared" si="47"/>
        <v>103.38095238095238</v>
      </c>
      <c r="I83" s="101">
        <f t="shared" si="47"/>
        <v>111.88571428571429</v>
      </c>
      <c r="J83" s="101">
        <f t="shared" si="47"/>
        <v>120.39047619047619</v>
      </c>
      <c r="K83" s="101">
        <f t="shared" si="47"/>
        <v>136.54761904761904</v>
      </c>
    </row>
    <row r="84" spans="3:11" x14ac:dyDescent="0.2">
      <c r="C84" s="2" t="s">
        <v>458</v>
      </c>
      <c r="D84" s="95">
        <v>205</v>
      </c>
      <c r="E84" s="127"/>
      <c r="F84" s="103">
        <f t="shared" si="47"/>
        <v>98.936585365853659</v>
      </c>
      <c r="G84" s="103">
        <f t="shared" si="47"/>
        <v>106.95121951219512</v>
      </c>
      <c r="H84" s="103">
        <f t="shared" si="47"/>
        <v>105.90243902439025</v>
      </c>
      <c r="I84" s="103">
        <f t="shared" si="47"/>
        <v>114.61463414634146</v>
      </c>
      <c r="J84" s="103">
        <f t="shared" si="47"/>
        <v>123.32682926829268</v>
      </c>
      <c r="K84" s="103">
        <f t="shared" si="47"/>
        <v>139.8780487804878</v>
      </c>
    </row>
    <row r="85" spans="3:11" x14ac:dyDescent="0.2">
      <c r="C85" s="2" t="s">
        <v>458</v>
      </c>
      <c r="D85" s="95">
        <v>200</v>
      </c>
      <c r="E85" s="127"/>
      <c r="F85" s="101">
        <f t="shared" si="47"/>
        <v>101.41</v>
      </c>
      <c r="G85" s="101">
        <f t="shared" si="47"/>
        <v>109.625</v>
      </c>
      <c r="H85" s="101">
        <f t="shared" si="47"/>
        <v>108.55</v>
      </c>
      <c r="I85" s="101">
        <f t="shared" si="47"/>
        <v>117.48</v>
      </c>
      <c r="J85" s="101">
        <f t="shared" si="47"/>
        <v>126.41</v>
      </c>
      <c r="K85" s="101">
        <f t="shared" si="47"/>
        <v>143.375</v>
      </c>
    </row>
  </sheetData>
  <mergeCells count="3">
    <mergeCell ref="A53:N53"/>
    <mergeCell ref="C62:C68"/>
    <mergeCell ref="C54:C60"/>
  </mergeCells>
  <pageMargins left="0.7" right="0.7" top="0.75" bottom="0.75" header="0.3" footer="0.3"/>
  <pageSetup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  <pageSetUpPr fitToPage="1"/>
  </sheetPr>
  <dimension ref="A1:AA49"/>
  <sheetViews>
    <sheetView zoomScale="60" zoomScaleNormal="60" zoomScalePageLayoutView="60" workbookViewId="0">
      <selection activeCell="A49" sqref="A49"/>
    </sheetView>
  </sheetViews>
  <sheetFormatPr baseColWidth="10" defaultColWidth="8.83203125" defaultRowHeight="15" x14ac:dyDescent="0.2"/>
  <cols>
    <col min="1" max="1" width="6.6640625" customWidth="1"/>
    <col min="2" max="2" width="36" customWidth="1"/>
    <col min="3" max="3" width="20" customWidth="1"/>
    <col min="4" max="4" width="12.6640625" customWidth="1"/>
    <col min="5" max="9" width="12.6640625" style="45" hidden="1" customWidth="1"/>
    <col min="10" max="11" width="12.6640625" style="45" customWidth="1"/>
    <col min="12" max="12" width="12.6640625" style="45" hidden="1" customWidth="1"/>
    <col min="13" max="13" width="12.6640625" style="45" customWidth="1"/>
    <col min="14" max="14" width="12.6640625" style="45" hidden="1" customWidth="1"/>
    <col min="15" max="16" width="12.6640625" style="45" customWidth="1"/>
    <col min="17" max="17" width="12.6640625" style="45" hidden="1" customWidth="1"/>
    <col min="18" max="19" width="12.6640625" style="45" customWidth="1"/>
    <col min="20" max="22" width="12.6640625" customWidth="1"/>
    <col min="23" max="26" width="9.6640625" customWidth="1"/>
    <col min="27" max="27" width="43.5" customWidth="1"/>
  </cols>
  <sheetData>
    <row r="1" spans="1:27" ht="31" x14ac:dyDescent="0.35">
      <c r="A1" s="184" t="s">
        <v>255</v>
      </c>
      <c r="B1" s="184"/>
      <c r="C1" s="184"/>
      <c r="D1" s="185" t="s">
        <v>231</v>
      </c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7"/>
      <c r="W1" s="191" t="s">
        <v>232</v>
      </c>
      <c r="X1" s="191"/>
      <c r="Y1" s="191"/>
      <c r="Z1" s="191"/>
      <c r="AA1" s="191"/>
    </row>
    <row r="2" spans="1:27" s="14" customFormat="1" ht="87" customHeight="1" x14ac:dyDescent="0.35">
      <c r="A2" s="184"/>
      <c r="B2" s="184"/>
      <c r="C2" s="184"/>
      <c r="D2" s="192" t="s">
        <v>348</v>
      </c>
      <c r="E2" s="183" t="str">
        <f>'Employee List'!A1</f>
        <v>Dale Davis</v>
      </c>
      <c r="F2" s="183" t="str">
        <f>'Employee List'!C1</f>
        <v>Ian Kettering</v>
      </c>
      <c r="G2" s="183" t="str">
        <f>'Employee List'!D1</f>
        <v>Jason Schlabach</v>
      </c>
      <c r="H2" s="183" t="str">
        <f>'Employee List'!E1</f>
        <v>Cristy Miller</v>
      </c>
      <c r="I2" s="183" t="str">
        <f>'Employee List'!F1</f>
        <v>Mark Cosby</v>
      </c>
      <c r="J2" s="183" t="str">
        <f>'Employee List'!H1</f>
        <v>Leon Hochstetler</v>
      </c>
      <c r="K2" s="183" t="s">
        <v>257</v>
      </c>
      <c r="L2" s="183" t="str">
        <f>'Employee List'!K1</f>
        <v>rob smith</v>
      </c>
      <c r="M2" s="183" t="s">
        <v>365</v>
      </c>
      <c r="N2" s="183" t="str">
        <f>'Employee List'!M1</f>
        <v>steve rodman</v>
      </c>
      <c r="O2" s="183" t="str">
        <f>'Employee List'!J1</f>
        <v>brian miller</v>
      </c>
      <c r="P2" s="183" t="s">
        <v>258</v>
      </c>
      <c r="Q2" s="183" t="str">
        <f>'Employee List'!P1</f>
        <v>mike hochstetler</v>
      </c>
      <c r="R2" s="188"/>
      <c r="S2" s="183"/>
      <c r="T2" s="198" t="s">
        <v>234</v>
      </c>
      <c r="U2" s="201" t="s">
        <v>235</v>
      </c>
      <c r="V2" s="202" t="s">
        <v>236</v>
      </c>
      <c r="W2" s="191"/>
      <c r="X2" s="191"/>
      <c r="Y2" s="191"/>
      <c r="Z2" s="191"/>
      <c r="AA2" s="191"/>
    </row>
    <row r="3" spans="1:27" s="14" customFormat="1" ht="28" customHeight="1" x14ac:dyDescent="0.35">
      <c r="A3" s="203" t="s">
        <v>253</v>
      </c>
      <c r="B3" s="204"/>
      <c r="C3" s="15" t="s">
        <v>237</v>
      </c>
      <c r="D3" s="19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9"/>
      <c r="S3" s="183"/>
      <c r="T3" s="199"/>
      <c r="U3" s="202"/>
      <c r="V3" s="202"/>
      <c r="W3" s="191"/>
      <c r="X3" s="191"/>
      <c r="Y3" s="191"/>
      <c r="Z3" s="191"/>
      <c r="AA3" s="191"/>
    </row>
    <row r="4" spans="1:27" s="14" customFormat="1" ht="28" customHeight="1" x14ac:dyDescent="0.35">
      <c r="A4" s="205" t="s">
        <v>254</v>
      </c>
      <c r="B4" s="206"/>
      <c r="C4" s="16">
        <f ca="1">TODAY()</f>
        <v>42656</v>
      </c>
      <c r="D4" s="19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9"/>
      <c r="S4" s="183"/>
      <c r="T4" s="199"/>
      <c r="U4" s="202"/>
      <c r="V4" s="202"/>
      <c r="W4" s="191"/>
      <c r="X4" s="191"/>
      <c r="Y4" s="191"/>
      <c r="Z4" s="191"/>
      <c r="AA4" s="191"/>
    </row>
    <row r="5" spans="1:27" s="14" customFormat="1" ht="28" customHeight="1" x14ac:dyDescent="0.35">
      <c r="A5" s="207" t="s">
        <v>220</v>
      </c>
      <c r="B5" s="208"/>
      <c r="C5" s="17" t="s">
        <v>220</v>
      </c>
      <c r="D5" s="19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9"/>
      <c r="S5" s="183"/>
      <c r="T5" s="199"/>
      <c r="U5" s="202"/>
      <c r="V5" s="202"/>
      <c r="W5" s="191"/>
      <c r="X5" s="191"/>
      <c r="Y5" s="191"/>
      <c r="Z5" s="191"/>
      <c r="AA5" s="191"/>
    </row>
    <row r="6" spans="1:27" s="14" customFormat="1" ht="28" customHeight="1" x14ac:dyDescent="0.35">
      <c r="A6" s="180" t="s">
        <v>238</v>
      </c>
      <c r="B6" s="181"/>
      <c r="C6" s="182"/>
      <c r="D6" s="194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90"/>
      <c r="S6" s="183"/>
      <c r="T6" s="200"/>
      <c r="U6" s="202"/>
      <c r="V6" s="202"/>
      <c r="W6" s="191"/>
      <c r="X6" s="191"/>
      <c r="Y6" s="191"/>
      <c r="Z6" s="191"/>
      <c r="AA6" s="191"/>
    </row>
    <row r="7" spans="1:27" ht="50" customHeight="1" x14ac:dyDescent="0.35">
      <c r="A7" s="18">
        <v>1</v>
      </c>
      <c r="B7" s="195" t="str">
        <f>Station1!C4</f>
        <v>Weld front radius wall x 2</v>
      </c>
      <c r="C7" s="196"/>
      <c r="D7" s="19" t="s">
        <v>252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1">
        <v>4</v>
      </c>
      <c r="K7" s="40">
        <v>4</v>
      </c>
      <c r="L7" s="40">
        <v>0</v>
      </c>
      <c r="M7" s="41">
        <v>0</v>
      </c>
      <c r="N7" s="41">
        <v>0</v>
      </c>
      <c r="O7" s="40">
        <v>0</v>
      </c>
      <c r="P7" s="40">
        <v>3</v>
      </c>
      <c r="Q7" s="40">
        <v>0</v>
      </c>
      <c r="R7" s="40">
        <v>0</v>
      </c>
      <c r="S7" s="40">
        <v>0</v>
      </c>
      <c r="T7" s="20">
        <v>3</v>
      </c>
      <c r="U7" s="21">
        <f>COUNTIF(D7:S7,"3")+COUNTIF(D7:S7,"4")</f>
        <v>3</v>
      </c>
      <c r="V7" s="22">
        <f>U7-T7</f>
        <v>0</v>
      </c>
      <c r="W7" s="197"/>
      <c r="X7" s="197"/>
      <c r="Y7" s="197"/>
      <c r="Z7" s="197"/>
      <c r="AA7" s="197"/>
    </row>
    <row r="8" spans="1:27" ht="50" customHeight="1" x14ac:dyDescent="0.35">
      <c r="A8" s="18">
        <v>2</v>
      </c>
      <c r="B8" s="195" t="str">
        <f>Station1!C6</f>
        <v>Weld roof trusses (2 min ea)</v>
      </c>
      <c r="C8" s="196"/>
      <c r="D8" s="19" t="s">
        <v>252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1">
        <v>4</v>
      </c>
      <c r="K8" s="40">
        <v>4</v>
      </c>
      <c r="L8" s="40">
        <v>0</v>
      </c>
      <c r="M8" s="41">
        <v>0</v>
      </c>
      <c r="N8" s="41">
        <v>0</v>
      </c>
      <c r="O8" s="40">
        <v>0</v>
      </c>
      <c r="P8" s="40">
        <v>4</v>
      </c>
      <c r="Q8" s="40">
        <v>0</v>
      </c>
      <c r="R8" s="40">
        <v>0</v>
      </c>
      <c r="S8" s="40">
        <v>0</v>
      </c>
      <c r="T8" s="20">
        <v>3</v>
      </c>
      <c r="U8" s="21">
        <f t="shared" ref="U8:U14" si="0">COUNTIF(D8:S8,"3")+COUNTIF(D8:S8,"4")</f>
        <v>3</v>
      </c>
      <c r="V8" s="22">
        <f t="shared" ref="V8:V23" si="1">U8-T8</f>
        <v>0</v>
      </c>
      <c r="W8" s="197"/>
      <c r="X8" s="197"/>
      <c r="Y8" s="197"/>
      <c r="Z8" s="197"/>
      <c r="AA8" s="197"/>
    </row>
    <row r="9" spans="1:27" ht="50" customHeight="1" x14ac:dyDescent="0.35">
      <c r="A9" s="18">
        <v>3</v>
      </c>
      <c r="B9" s="195" t="str">
        <f>Station1!C7</f>
        <v>Weld roof parts together</v>
      </c>
      <c r="C9" s="196"/>
      <c r="D9" s="19" t="s">
        <v>252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1">
        <v>4</v>
      </c>
      <c r="K9" s="40">
        <v>4</v>
      </c>
      <c r="L9" s="40">
        <v>0</v>
      </c>
      <c r="M9" s="41">
        <v>0</v>
      </c>
      <c r="N9" s="41">
        <v>0</v>
      </c>
      <c r="O9" s="40">
        <v>0</v>
      </c>
      <c r="P9" s="40">
        <v>2</v>
      </c>
      <c r="Q9" s="40">
        <v>0</v>
      </c>
      <c r="R9" s="40">
        <v>0</v>
      </c>
      <c r="S9" s="40">
        <v>0</v>
      </c>
      <c r="T9" s="20">
        <v>3</v>
      </c>
      <c r="U9" s="21">
        <f t="shared" si="0"/>
        <v>2</v>
      </c>
      <c r="V9" s="22">
        <f t="shared" si="1"/>
        <v>-1</v>
      </c>
      <c r="W9" s="197"/>
      <c r="X9" s="197"/>
      <c r="Y9" s="197"/>
      <c r="Z9" s="197"/>
      <c r="AA9" s="197"/>
    </row>
    <row r="10" spans="1:27" ht="50" customHeight="1" x14ac:dyDescent="0.35">
      <c r="A10" s="18">
        <v>4</v>
      </c>
      <c r="B10" s="195" t="str">
        <f>Station1!C8</f>
        <v xml:space="preserve">Table prep for 1 pc roof </v>
      </c>
      <c r="C10" s="196"/>
      <c r="D10" s="19" t="s">
        <v>252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1">
        <v>4</v>
      </c>
      <c r="K10" s="40">
        <v>4</v>
      </c>
      <c r="L10" s="40">
        <v>0</v>
      </c>
      <c r="M10" s="41">
        <v>0</v>
      </c>
      <c r="N10" s="41">
        <v>0</v>
      </c>
      <c r="O10" s="40">
        <v>0</v>
      </c>
      <c r="P10" s="40">
        <v>1</v>
      </c>
      <c r="Q10" s="40">
        <v>0</v>
      </c>
      <c r="R10" s="40">
        <v>0</v>
      </c>
      <c r="S10" s="40">
        <v>0</v>
      </c>
      <c r="T10" s="20">
        <v>3</v>
      </c>
      <c r="U10" s="21">
        <f t="shared" si="0"/>
        <v>2</v>
      </c>
      <c r="V10" s="22">
        <f t="shared" si="1"/>
        <v>-1</v>
      </c>
      <c r="W10" s="197"/>
      <c r="X10" s="197"/>
      <c r="Y10" s="197"/>
      <c r="Z10" s="197"/>
      <c r="AA10" s="197"/>
    </row>
    <row r="11" spans="1:27" ht="50" customHeight="1" x14ac:dyDescent="0.35">
      <c r="A11" s="18">
        <v>5</v>
      </c>
      <c r="B11" s="195" t="str">
        <f>Station1!C9</f>
        <v>Roof lay out</v>
      </c>
      <c r="C11" s="196"/>
      <c r="D11" s="19" t="s">
        <v>252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1">
        <v>4</v>
      </c>
      <c r="K11" s="40">
        <v>4</v>
      </c>
      <c r="L11" s="40">
        <v>0</v>
      </c>
      <c r="M11" s="41">
        <v>0</v>
      </c>
      <c r="N11" s="41">
        <v>0</v>
      </c>
      <c r="O11" s="40">
        <v>0</v>
      </c>
      <c r="P11" s="40">
        <v>2</v>
      </c>
      <c r="Q11" s="40">
        <v>0</v>
      </c>
      <c r="R11" s="40">
        <v>0</v>
      </c>
      <c r="S11" s="40">
        <v>0</v>
      </c>
      <c r="T11" s="20">
        <v>3</v>
      </c>
      <c r="U11" s="21">
        <f t="shared" si="0"/>
        <v>2</v>
      </c>
      <c r="V11" s="22">
        <f t="shared" si="1"/>
        <v>-1</v>
      </c>
      <c r="W11" s="197"/>
      <c r="X11" s="197"/>
      <c r="Y11" s="197"/>
      <c r="Z11" s="197"/>
      <c r="AA11" s="197"/>
    </row>
    <row r="12" spans="1:27" ht="50" customHeight="1" x14ac:dyDescent="0.35">
      <c r="A12" s="18">
        <v>6</v>
      </c>
      <c r="B12" s="195" t="str">
        <f>Station1!C10</f>
        <v xml:space="preserve">Tack roof </v>
      </c>
      <c r="C12" s="196"/>
      <c r="D12" s="19" t="s">
        <v>252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1">
        <v>4</v>
      </c>
      <c r="K12" s="40">
        <v>4</v>
      </c>
      <c r="L12" s="40">
        <v>0</v>
      </c>
      <c r="M12" s="41">
        <v>0</v>
      </c>
      <c r="N12" s="41">
        <v>0</v>
      </c>
      <c r="O12" s="40">
        <v>0</v>
      </c>
      <c r="P12" s="40">
        <v>4</v>
      </c>
      <c r="Q12" s="40">
        <v>0</v>
      </c>
      <c r="R12" s="40">
        <v>0</v>
      </c>
      <c r="S12" s="40">
        <v>0</v>
      </c>
      <c r="T12" s="20">
        <v>3</v>
      </c>
      <c r="U12" s="21">
        <f t="shared" si="0"/>
        <v>3</v>
      </c>
      <c r="V12" s="22">
        <f t="shared" si="1"/>
        <v>0</v>
      </c>
      <c r="W12" s="197"/>
      <c r="X12" s="197"/>
      <c r="Y12" s="197"/>
      <c r="Z12" s="197"/>
      <c r="AA12" s="197"/>
    </row>
    <row r="13" spans="1:27" ht="50" customHeight="1" x14ac:dyDescent="0.35">
      <c r="A13" s="18">
        <v>7</v>
      </c>
      <c r="B13" s="195" t="str">
        <f>Station1!C11</f>
        <v xml:space="preserve">Weld 1 pc roof </v>
      </c>
      <c r="C13" s="196"/>
      <c r="D13" s="19" t="s">
        <v>252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1">
        <v>4</v>
      </c>
      <c r="K13" s="40">
        <v>4</v>
      </c>
      <c r="L13" s="40">
        <v>0</v>
      </c>
      <c r="M13" s="41">
        <v>0</v>
      </c>
      <c r="N13" s="41">
        <v>0</v>
      </c>
      <c r="O13" s="40">
        <v>0</v>
      </c>
      <c r="P13" s="40">
        <v>4</v>
      </c>
      <c r="Q13" s="40">
        <v>0</v>
      </c>
      <c r="R13" s="40">
        <v>0</v>
      </c>
      <c r="S13" s="40">
        <v>0</v>
      </c>
      <c r="T13" s="20">
        <v>3</v>
      </c>
      <c r="U13" s="21">
        <f t="shared" si="0"/>
        <v>3</v>
      </c>
      <c r="V13" s="22">
        <f t="shared" si="1"/>
        <v>0</v>
      </c>
      <c r="W13" s="197"/>
      <c r="X13" s="197"/>
      <c r="Y13" s="197"/>
      <c r="Z13" s="197"/>
      <c r="AA13" s="197"/>
    </row>
    <row r="14" spans="1:27" ht="50" customHeight="1" x14ac:dyDescent="0.35">
      <c r="A14" s="18">
        <v>8</v>
      </c>
      <c r="B14" s="195" t="str">
        <f>Station1!C14</f>
        <v>Upper front wall</v>
      </c>
      <c r="C14" s="196"/>
      <c r="D14" s="19" t="s">
        <v>252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1">
        <v>3</v>
      </c>
      <c r="K14" s="40">
        <v>3</v>
      </c>
      <c r="L14" s="40">
        <v>0</v>
      </c>
      <c r="M14" s="41">
        <v>0</v>
      </c>
      <c r="N14" s="41">
        <v>0</v>
      </c>
      <c r="O14" s="40">
        <v>0</v>
      </c>
      <c r="P14" s="40">
        <v>3</v>
      </c>
      <c r="Q14" s="40">
        <v>0</v>
      </c>
      <c r="R14" s="40">
        <v>0</v>
      </c>
      <c r="S14" s="40">
        <v>0</v>
      </c>
      <c r="T14" s="20">
        <v>3</v>
      </c>
      <c r="U14" s="21">
        <f t="shared" si="0"/>
        <v>3</v>
      </c>
      <c r="V14" s="22">
        <f t="shared" si="1"/>
        <v>0</v>
      </c>
      <c r="W14" s="197"/>
      <c r="X14" s="197"/>
      <c r="Y14" s="197"/>
      <c r="Z14" s="197"/>
      <c r="AA14" s="197"/>
    </row>
    <row r="15" spans="1:27" ht="50" customHeight="1" x14ac:dyDescent="0.35">
      <c r="A15" s="18">
        <v>9</v>
      </c>
      <c r="B15" s="195" t="str">
        <f>Station1!C15</f>
        <v>Lower front wall</v>
      </c>
      <c r="C15" s="196"/>
      <c r="D15" s="19" t="s">
        <v>252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1">
        <v>4</v>
      </c>
      <c r="K15" s="40">
        <v>4</v>
      </c>
      <c r="L15" s="40">
        <v>0</v>
      </c>
      <c r="M15" s="41">
        <v>0</v>
      </c>
      <c r="N15" s="41">
        <v>0</v>
      </c>
      <c r="O15" s="40">
        <v>0</v>
      </c>
      <c r="P15" s="40">
        <v>4</v>
      </c>
      <c r="Q15" s="40">
        <v>0</v>
      </c>
      <c r="R15" s="40">
        <v>0</v>
      </c>
      <c r="S15" s="40">
        <v>0</v>
      </c>
      <c r="T15" s="20">
        <v>3</v>
      </c>
      <c r="U15" s="21">
        <f t="shared" ref="U15:U41" si="2">COUNTIF(D15:S15,"3")+COUNTIF(D15:S15,"4")</f>
        <v>3</v>
      </c>
      <c r="V15" s="22">
        <f t="shared" si="1"/>
        <v>0</v>
      </c>
      <c r="W15" s="197"/>
      <c r="X15" s="197"/>
      <c r="Y15" s="197"/>
      <c r="Z15" s="197"/>
      <c r="AA15" s="197"/>
    </row>
    <row r="16" spans="1:27" ht="50" customHeight="1" x14ac:dyDescent="0.35">
      <c r="A16" s="18">
        <v>10</v>
      </c>
      <c r="B16" s="195" t="str">
        <f>Station1!C16</f>
        <v>Prep Table</v>
      </c>
      <c r="C16" s="196"/>
      <c r="D16" s="19" t="s">
        <v>252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1">
        <v>4</v>
      </c>
      <c r="K16" s="40">
        <v>4</v>
      </c>
      <c r="L16" s="40">
        <v>0</v>
      </c>
      <c r="M16" s="41">
        <v>0</v>
      </c>
      <c r="N16" s="41">
        <v>0</v>
      </c>
      <c r="O16" s="40">
        <v>0</v>
      </c>
      <c r="P16" s="40">
        <v>2</v>
      </c>
      <c r="Q16" s="40">
        <v>0</v>
      </c>
      <c r="R16" s="40">
        <v>0</v>
      </c>
      <c r="S16" s="40">
        <v>0</v>
      </c>
      <c r="T16" s="20">
        <v>3</v>
      </c>
      <c r="U16" s="21">
        <f t="shared" si="2"/>
        <v>2</v>
      </c>
      <c r="V16" s="22">
        <f t="shared" si="1"/>
        <v>-1</v>
      </c>
      <c r="W16" s="197"/>
      <c r="X16" s="197"/>
      <c r="Y16" s="197"/>
      <c r="Z16" s="197"/>
      <c r="AA16" s="197"/>
    </row>
    <row r="17" spans="1:27" ht="50" customHeight="1" x14ac:dyDescent="0.35">
      <c r="A17" s="18">
        <v>11</v>
      </c>
      <c r="B17" s="195" t="str">
        <f>Station1!C17</f>
        <v xml:space="preserve">Rear wall header </v>
      </c>
      <c r="C17" s="196"/>
      <c r="D17" s="19" t="s">
        <v>252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1">
        <v>4</v>
      </c>
      <c r="K17" s="40">
        <v>4</v>
      </c>
      <c r="L17" s="40">
        <v>0</v>
      </c>
      <c r="M17" s="41">
        <v>0</v>
      </c>
      <c r="N17" s="41">
        <v>0</v>
      </c>
      <c r="O17" s="40">
        <v>0</v>
      </c>
      <c r="P17" s="40">
        <v>3</v>
      </c>
      <c r="Q17" s="40">
        <v>0</v>
      </c>
      <c r="R17" s="40">
        <v>0</v>
      </c>
      <c r="S17" s="40">
        <v>0</v>
      </c>
      <c r="T17" s="20">
        <v>3</v>
      </c>
      <c r="U17" s="21">
        <f t="shared" si="2"/>
        <v>3</v>
      </c>
      <c r="V17" s="22">
        <f t="shared" si="1"/>
        <v>0</v>
      </c>
      <c r="W17" s="197"/>
      <c r="X17" s="197"/>
      <c r="Y17" s="197"/>
      <c r="Z17" s="197"/>
      <c r="AA17" s="197"/>
    </row>
    <row r="18" spans="1:27" ht="50" customHeight="1" x14ac:dyDescent="0.35">
      <c r="A18" s="18">
        <v>12</v>
      </c>
      <c r="B18" s="195" t="str">
        <f>Station1!C18</f>
        <v>Lay Out C/S Sidewall</v>
      </c>
      <c r="C18" s="196"/>
      <c r="D18" s="19" t="s">
        <v>252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1">
        <v>4</v>
      </c>
      <c r="K18" s="40">
        <v>4</v>
      </c>
      <c r="L18" s="40">
        <v>0</v>
      </c>
      <c r="M18" s="41">
        <v>0</v>
      </c>
      <c r="N18" s="41">
        <v>0</v>
      </c>
      <c r="O18" s="40">
        <v>0</v>
      </c>
      <c r="P18" s="40">
        <v>1</v>
      </c>
      <c r="Q18" s="40">
        <v>0</v>
      </c>
      <c r="R18" s="40">
        <v>0</v>
      </c>
      <c r="S18" s="40">
        <v>0</v>
      </c>
      <c r="T18" s="20">
        <v>3</v>
      </c>
      <c r="U18" s="21">
        <f t="shared" si="2"/>
        <v>2</v>
      </c>
      <c r="V18" s="22">
        <f t="shared" si="1"/>
        <v>-1</v>
      </c>
      <c r="W18" s="197"/>
      <c r="X18" s="197"/>
      <c r="Y18" s="197"/>
      <c r="Z18" s="197"/>
      <c r="AA18" s="197"/>
    </row>
    <row r="19" spans="1:27" ht="50" customHeight="1" x14ac:dyDescent="0.35">
      <c r="A19" s="18">
        <v>13</v>
      </c>
      <c r="B19" s="195" t="str">
        <f>Station1!C24</f>
        <v xml:space="preserve">tack C/S sidewall </v>
      </c>
      <c r="C19" s="196"/>
      <c r="D19" s="19" t="s">
        <v>252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1">
        <v>4</v>
      </c>
      <c r="K19" s="40">
        <v>4</v>
      </c>
      <c r="L19" s="40">
        <v>0</v>
      </c>
      <c r="M19" s="41">
        <v>0</v>
      </c>
      <c r="N19" s="41">
        <v>0</v>
      </c>
      <c r="O19" s="40">
        <v>0</v>
      </c>
      <c r="P19" s="40">
        <v>3</v>
      </c>
      <c r="Q19" s="40">
        <v>0</v>
      </c>
      <c r="R19" s="40">
        <v>0</v>
      </c>
      <c r="S19" s="40">
        <v>0</v>
      </c>
      <c r="T19" s="20">
        <v>3</v>
      </c>
      <c r="U19" s="21">
        <f t="shared" si="2"/>
        <v>3</v>
      </c>
      <c r="V19" s="22">
        <f t="shared" si="1"/>
        <v>0</v>
      </c>
      <c r="W19" s="197"/>
      <c r="X19" s="197"/>
      <c r="Y19" s="197"/>
      <c r="Z19" s="197"/>
      <c r="AA19" s="197"/>
    </row>
    <row r="20" spans="1:27" ht="50" customHeight="1" x14ac:dyDescent="0.35">
      <c r="A20" s="18">
        <v>14</v>
      </c>
      <c r="B20" s="195" t="str">
        <f>Station1!C25</f>
        <v>weld C/S sidewall</v>
      </c>
      <c r="C20" s="196"/>
      <c r="D20" s="19" t="s">
        <v>252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1">
        <v>4</v>
      </c>
      <c r="K20" s="40">
        <v>4</v>
      </c>
      <c r="L20" s="40">
        <v>0</v>
      </c>
      <c r="M20" s="41">
        <v>0</v>
      </c>
      <c r="N20" s="41">
        <v>0</v>
      </c>
      <c r="O20" s="40">
        <v>0</v>
      </c>
      <c r="P20" s="40">
        <v>3</v>
      </c>
      <c r="Q20" s="40">
        <v>0</v>
      </c>
      <c r="R20" s="40">
        <v>0</v>
      </c>
      <c r="S20" s="40">
        <v>0</v>
      </c>
      <c r="T20" s="20">
        <v>3</v>
      </c>
      <c r="U20" s="21">
        <f t="shared" si="2"/>
        <v>3</v>
      </c>
      <c r="V20" s="22">
        <f t="shared" si="1"/>
        <v>0</v>
      </c>
      <c r="W20" s="222"/>
      <c r="X20" s="197"/>
      <c r="Y20" s="197"/>
      <c r="Z20" s="197"/>
      <c r="AA20" s="197"/>
    </row>
    <row r="21" spans="1:27" ht="50" customHeight="1" x14ac:dyDescent="0.35">
      <c r="A21" s="18">
        <v>15</v>
      </c>
      <c r="B21" s="195" t="str">
        <f>Station1!C27</f>
        <v>Grind,tape, flip,weld,grind C/S sidewall</v>
      </c>
      <c r="C21" s="196"/>
      <c r="D21" s="19" t="s">
        <v>252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1">
        <v>4</v>
      </c>
      <c r="K21" s="40">
        <v>4</v>
      </c>
      <c r="L21" s="40">
        <v>0</v>
      </c>
      <c r="M21" s="41">
        <v>0</v>
      </c>
      <c r="N21" s="41">
        <v>0</v>
      </c>
      <c r="O21" s="40">
        <v>0</v>
      </c>
      <c r="P21" s="40">
        <v>3</v>
      </c>
      <c r="Q21" s="40">
        <v>0</v>
      </c>
      <c r="R21" s="40">
        <v>0</v>
      </c>
      <c r="S21" s="40">
        <v>0</v>
      </c>
      <c r="T21" s="20">
        <v>3</v>
      </c>
      <c r="U21" s="21">
        <f t="shared" si="2"/>
        <v>3</v>
      </c>
      <c r="V21" s="22">
        <f t="shared" si="1"/>
        <v>0</v>
      </c>
      <c r="W21" s="197"/>
      <c r="X21" s="197"/>
      <c r="Y21" s="197"/>
      <c r="Z21" s="197"/>
      <c r="AA21" s="197"/>
    </row>
    <row r="22" spans="1:27" ht="50" customHeight="1" x14ac:dyDescent="0.35">
      <c r="A22" s="18">
        <v>16</v>
      </c>
      <c r="B22" s="195" t="str">
        <f>Station1!C28</f>
        <v>Lay Out R/S Sidewall</v>
      </c>
      <c r="C22" s="196"/>
      <c r="D22" s="19" t="s">
        <v>252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1">
        <v>4</v>
      </c>
      <c r="K22" s="40">
        <v>4</v>
      </c>
      <c r="L22" s="40">
        <v>0</v>
      </c>
      <c r="M22" s="41">
        <v>0</v>
      </c>
      <c r="N22" s="41">
        <v>0</v>
      </c>
      <c r="O22" s="40">
        <v>0</v>
      </c>
      <c r="P22" s="40">
        <v>1</v>
      </c>
      <c r="Q22" s="40">
        <v>0</v>
      </c>
      <c r="R22" s="40">
        <v>0</v>
      </c>
      <c r="S22" s="40">
        <v>0</v>
      </c>
      <c r="T22" s="20">
        <v>3</v>
      </c>
      <c r="U22" s="21">
        <f t="shared" si="2"/>
        <v>2</v>
      </c>
      <c r="V22" s="22">
        <f t="shared" si="1"/>
        <v>-1</v>
      </c>
      <c r="W22" s="197"/>
      <c r="X22" s="197"/>
      <c r="Y22" s="197"/>
      <c r="Z22" s="197"/>
      <c r="AA22" s="197"/>
    </row>
    <row r="23" spans="1:27" ht="50" customHeight="1" x14ac:dyDescent="0.35">
      <c r="A23" s="18">
        <v>17</v>
      </c>
      <c r="B23" s="195" t="str">
        <f>Station1!C34</f>
        <v xml:space="preserve">tack R/S sidewall </v>
      </c>
      <c r="C23" s="196"/>
      <c r="D23" s="19" t="s">
        <v>252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1">
        <v>4</v>
      </c>
      <c r="K23" s="40">
        <v>4</v>
      </c>
      <c r="L23" s="40">
        <v>0</v>
      </c>
      <c r="M23" s="41">
        <v>0</v>
      </c>
      <c r="N23" s="41">
        <v>0</v>
      </c>
      <c r="O23" s="40">
        <v>0</v>
      </c>
      <c r="P23" s="40">
        <v>3</v>
      </c>
      <c r="Q23" s="40">
        <v>0</v>
      </c>
      <c r="R23" s="40">
        <v>0</v>
      </c>
      <c r="S23" s="40">
        <v>0</v>
      </c>
      <c r="T23" s="20">
        <v>3</v>
      </c>
      <c r="U23" s="21">
        <f t="shared" si="2"/>
        <v>3</v>
      </c>
      <c r="V23" s="22">
        <f t="shared" si="1"/>
        <v>0</v>
      </c>
      <c r="W23" s="197"/>
      <c r="X23" s="197"/>
      <c r="Y23" s="197"/>
      <c r="Z23" s="197"/>
      <c r="AA23" s="197"/>
    </row>
    <row r="24" spans="1:27" ht="50" customHeight="1" x14ac:dyDescent="0.35">
      <c r="A24" s="18">
        <v>18</v>
      </c>
      <c r="B24" s="195" t="str">
        <f>Station1!C35</f>
        <v>weld R/S sidewall</v>
      </c>
      <c r="C24" s="196"/>
      <c r="D24" s="19" t="s">
        <v>252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1">
        <v>4</v>
      </c>
      <c r="K24" s="40">
        <v>4</v>
      </c>
      <c r="L24" s="40">
        <v>0</v>
      </c>
      <c r="M24" s="41">
        <v>0</v>
      </c>
      <c r="N24" s="41">
        <v>0</v>
      </c>
      <c r="O24" s="40">
        <v>0</v>
      </c>
      <c r="P24" s="40">
        <v>3</v>
      </c>
      <c r="Q24" s="40">
        <v>0</v>
      </c>
      <c r="R24" s="40">
        <v>0</v>
      </c>
      <c r="S24" s="40">
        <v>0</v>
      </c>
      <c r="T24" s="20">
        <v>3</v>
      </c>
      <c r="U24" s="21">
        <f t="shared" si="2"/>
        <v>3</v>
      </c>
      <c r="V24" s="22">
        <f t="shared" ref="V24:V41" si="3">U24-T24</f>
        <v>0</v>
      </c>
      <c r="W24" s="197"/>
      <c r="X24" s="197"/>
      <c r="Y24" s="197"/>
      <c r="Z24" s="197"/>
      <c r="AA24" s="197"/>
    </row>
    <row r="25" spans="1:27" ht="50" customHeight="1" x14ac:dyDescent="0.35">
      <c r="A25" s="18">
        <v>19</v>
      </c>
      <c r="B25" s="195" t="str">
        <f>Station1!C37</f>
        <v>Grind, tape,flip,weld,grind R/S sidewall</v>
      </c>
      <c r="C25" s="196"/>
      <c r="D25" s="19" t="s">
        <v>252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1">
        <v>4</v>
      </c>
      <c r="K25" s="40">
        <v>4</v>
      </c>
      <c r="L25" s="40">
        <v>0</v>
      </c>
      <c r="M25" s="41">
        <v>0</v>
      </c>
      <c r="N25" s="41">
        <v>0</v>
      </c>
      <c r="O25" s="40">
        <v>0</v>
      </c>
      <c r="P25" s="40">
        <v>3</v>
      </c>
      <c r="Q25" s="40">
        <v>0</v>
      </c>
      <c r="R25" s="40">
        <v>0</v>
      </c>
      <c r="S25" s="40">
        <v>0</v>
      </c>
      <c r="T25" s="20">
        <v>3</v>
      </c>
      <c r="U25" s="21">
        <f t="shared" si="2"/>
        <v>3</v>
      </c>
      <c r="V25" s="22">
        <f t="shared" si="3"/>
        <v>0</v>
      </c>
      <c r="W25" s="197"/>
      <c r="X25" s="197"/>
      <c r="Y25" s="197"/>
      <c r="Z25" s="197"/>
      <c r="AA25" s="197"/>
    </row>
    <row r="26" spans="1:27" ht="50" customHeight="1" x14ac:dyDescent="0.35">
      <c r="A26" s="18">
        <v>20</v>
      </c>
      <c r="B26" s="195" t="str">
        <f>Station1!C38</f>
        <v>prep table</v>
      </c>
      <c r="C26" s="196"/>
      <c r="D26" s="19" t="s">
        <v>252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1">
        <v>4</v>
      </c>
      <c r="K26" s="40">
        <v>4</v>
      </c>
      <c r="L26" s="40">
        <v>0</v>
      </c>
      <c r="M26" s="41">
        <v>0</v>
      </c>
      <c r="N26" s="41">
        <v>0</v>
      </c>
      <c r="O26" s="40">
        <v>0</v>
      </c>
      <c r="P26" s="40">
        <v>1</v>
      </c>
      <c r="Q26" s="40">
        <v>0</v>
      </c>
      <c r="R26" s="40">
        <v>0</v>
      </c>
      <c r="S26" s="40">
        <v>0</v>
      </c>
      <c r="T26" s="20">
        <v>3</v>
      </c>
      <c r="U26" s="21">
        <f t="shared" si="2"/>
        <v>2</v>
      </c>
      <c r="V26" s="22">
        <f t="shared" si="3"/>
        <v>-1</v>
      </c>
      <c r="W26" s="197"/>
      <c r="X26" s="197"/>
      <c r="Y26" s="197"/>
      <c r="Z26" s="197"/>
      <c r="AA26" s="197"/>
    </row>
    <row r="27" spans="1:27" ht="50" customHeight="1" x14ac:dyDescent="0.35">
      <c r="A27" s="18">
        <v>21</v>
      </c>
      <c r="B27" s="195" t="str">
        <f>Station1!C39</f>
        <v>Lay Out Frame</v>
      </c>
      <c r="C27" s="196"/>
      <c r="D27" s="19" t="s">
        <v>252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1">
        <v>4</v>
      </c>
      <c r="K27" s="40">
        <v>4</v>
      </c>
      <c r="L27" s="40">
        <v>0</v>
      </c>
      <c r="M27" s="41">
        <v>0</v>
      </c>
      <c r="N27" s="41">
        <v>0</v>
      </c>
      <c r="O27" s="40">
        <v>0</v>
      </c>
      <c r="P27" s="40">
        <v>1</v>
      </c>
      <c r="Q27" s="40">
        <v>0</v>
      </c>
      <c r="R27" s="40">
        <v>0</v>
      </c>
      <c r="S27" s="40">
        <v>0</v>
      </c>
      <c r="T27" s="20">
        <v>3</v>
      </c>
      <c r="U27" s="21">
        <f t="shared" si="2"/>
        <v>2</v>
      </c>
      <c r="V27" s="22">
        <f t="shared" si="3"/>
        <v>-1</v>
      </c>
      <c r="W27" s="197"/>
      <c r="X27" s="197"/>
      <c r="Y27" s="197"/>
      <c r="Z27" s="197"/>
      <c r="AA27" s="197"/>
    </row>
    <row r="28" spans="1:27" ht="50" customHeight="1" x14ac:dyDescent="0.35">
      <c r="A28" s="18">
        <v>22</v>
      </c>
      <c r="B28" s="195" t="str">
        <f>Station1!C41</f>
        <v>Tack Frame</v>
      </c>
      <c r="C28" s="196"/>
      <c r="D28" s="19" t="s">
        <v>252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1">
        <v>4</v>
      </c>
      <c r="K28" s="40">
        <v>4</v>
      </c>
      <c r="L28" s="40">
        <v>0</v>
      </c>
      <c r="M28" s="41">
        <v>0</v>
      </c>
      <c r="N28" s="41">
        <v>0</v>
      </c>
      <c r="O28" s="40">
        <v>0</v>
      </c>
      <c r="P28" s="40">
        <v>2</v>
      </c>
      <c r="Q28" s="40">
        <v>0</v>
      </c>
      <c r="R28" s="40">
        <v>0</v>
      </c>
      <c r="S28" s="40">
        <v>0</v>
      </c>
      <c r="T28" s="20">
        <v>3</v>
      </c>
      <c r="U28" s="21">
        <f t="shared" si="2"/>
        <v>2</v>
      </c>
      <c r="V28" s="22">
        <f t="shared" si="3"/>
        <v>-1</v>
      </c>
      <c r="W28" s="197"/>
      <c r="X28" s="197"/>
      <c r="Y28" s="197"/>
      <c r="Z28" s="197"/>
      <c r="AA28" s="197"/>
    </row>
    <row r="29" spans="1:27" ht="50" customHeight="1" x14ac:dyDescent="0.35">
      <c r="A29" s="18">
        <v>23</v>
      </c>
      <c r="B29" s="195" t="str">
        <f>Station1!C42</f>
        <v>Weld frame</v>
      </c>
      <c r="C29" s="196"/>
      <c r="D29" s="19" t="s">
        <v>252</v>
      </c>
      <c r="E29" s="40">
        <v>0</v>
      </c>
      <c r="F29" s="40">
        <v>0</v>
      </c>
      <c r="G29" s="40">
        <v>0</v>
      </c>
      <c r="H29" s="40">
        <v>0</v>
      </c>
      <c r="I29" s="40">
        <v>0</v>
      </c>
      <c r="J29" s="41">
        <v>4</v>
      </c>
      <c r="K29" s="40">
        <v>4</v>
      </c>
      <c r="L29" s="40">
        <v>0</v>
      </c>
      <c r="M29" s="41">
        <v>0</v>
      </c>
      <c r="N29" s="41">
        <v>0</v>
      </c>
      <c r="O29" s="40">
        <v>0</v>
      </c>
      <c r="P29" s="40">
        <v>3</v>
      </c>
      <c r="Q29" s="40">
        <v>0</v>
      </c>
      <c r="R29" s="40">
        <v>0</v>
      </c>
      <c r="S29" s="40">
        <v>0</v>
      </c>
      <c r="T29" s="20">
        <v>3</v>
      </c>
      <c r="U29" s="21">
        <f t="shared" si="2"/>
        <v>3</v>
      </c>
      <c r="V29" s="22">
        <f t="shared" si="3"/>
        <v>0</v>
      </c>
      <c r="W29" s="197"/>
      <c r="X29" s="197"/>
      <c r="Y29" s="197"/>
      <c r="Z29" s="197"/>
      <c r="AA29" s="197"/>
    </row>
    <row r="30" spans="1:27" ht="50" customHeight="1" x14ac:dyDescent="0.35">
      <c r="A30" s="18">
        <v>24</v>
      </c>
      <c r="B30" s="195" t="str">
        <f>Station1!C46</f>
        <v>Drill Weep Holes</v>
      </c>
      <c r="C30" s="196"/>
      <c r="D30" s="19" t="s">
        <v>252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1">
        <v>4</v>
      </c>
      <c r="K30" s="40">
        <v>4</v>
      </c>
      <c r="L30" s="40">
        <v>0</v>
      </c>
      <c r="M30" s="41">
        <v>0</v>
      </c>
      <c r="N30" s="41">
        <v>0</v>
      </c>
      <c r="O30" s="40">
        <v>1</v>
      </c>
      <c r="P30" s="40">
        <v>4</v>
      </c>
      <c r="Q30" s="40">
        <v>0</v>
      </c>
      <c r="R30" s="40">
        <v>0</v>
      </c>
      <c r="S30" s="40">
        <v>0</v>
      </c>
      <c r="T30" s="20">
        <v>3</v>
      </c>
      <c r="U30" s="21">
        <f t="shared" si="2"/>
        <v>3</v>
      </c>
      <c r="V30" s="22">
        <f t="shared" si="3"/>
        <v>0</v>
      </c>
      <c r="W30" s="197"/>
      <c r="X30" s="197"/>
      <c r="Y30" s="197"/>
      <c r="Z30" s="197"/>
      <c r="AA30" s="197"/>
    </row>
    <row r="31" spans="1:27" ht="50" customHeight="1" x14ac:dyDescent="0.35">
      <c r="A31" s="18">
        <v>25</v>
      </c>
      <c r="B31" s="195" t="str">
        <f>Station1!C47</f>
        <v>Fresh tank</v>
      </c>
      <c r="C31" s="196"/>
      <c r="D31" s="19" t="s">
        <v>252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1">
        <v>4</v>
      </c>
      <c r="K31" s="40">
        <v>4</v>
      </c>
      <c r="L31" s="40">
        <v>0</v>
      </c>
      <c r="M31" s="41">
        <v>0</v>
      </c>
      <c r="N31" s="41">
        <v>0</v>
      </c>
      <c r="O31" s="40">
        <v>1</v>
      </c>
      <c r="P31" s="40">
        <v>4</v>
      </c>
      <c r="Q31" s="40">
        <v>0</v>
      </c>
      <c r="R31" s="40">
        <v>0</v>
      </c>
      <c r="S31" s="40">
        <v>0</v>
      </c>
      <c r="T31" s="20">
        <v>3</v>
      </c>
      <c r="U31" s="21">
        <f t="shared" si="2"/>
        <v>3</v>
      </c>
      <c r="V31" s="22">
        <f t="shared" si="3"/>
        <v>0</v>
      </c>
      <c r="W31" s="197"/>
      <c r="X31" s="197"/>
      <c r="Y31" s="197"/>
      <c r="Z31" s="197"/>
      <c r="AA31" s="197"/>
    </row>
    <row r="32" spans="1:27" ht="50" customHeight="1" x14ac:dyDescent="0.35">
      <c r="A32" s="18">
        <v>26</v>
      </c>
      <c r="B32" s="195" t="str">
        <f>Station1!C48</f>
        <v xml:space="preserve">waste tanks </v>
      </c>
      <c r="C32" s="196"/>
      <c r="D32" s="19" t="s">
        <v>252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1">
        <v>4</v>
      </c>
      <c r="K32" s="40">
        <v>4</v>
      </c>
      <c r="L32" s="40">
        <v>0</v>
      </c>
      <c r="M32" s="41">
        <v>0</v>
      </c>
      <c r="N32" s="41">
        <v>0</v>
      </c>
      <c r="O32" s="40">
        <v>1</v>
      </c>
      <c r="P32" s="40">
        <v>4</v>
      </c>
      <c r="Q32" s="40">
        <v>0</v>
      </c>
      <c r="R32" s="40">
        <v>0</v>
      </c>
      <c r="S32" s="40">
        <v>0</v>
      </c>
      <c r="T32" s="20">
        <v>3</v>
      </c>
      <c r="U32" s="21">
        <f t="shared" si="2"/>
        <v>3</v>
      </c>
      <c r="V32" s="22">
        <f t="shared" si="3"/>
        <v>0</v>
      </c>
      <c r="W32" s="197"/>
      <c r="X32" s="197"/>
      <c r="Y32" s="197"/>
      <c r="Z32" s="197"/>
      <c r="AA32" s="197"/>
    </row>
    <row r="33" spans="1:27" ht="50" customHeight="1" x14ac:dyDescent="0.35">
      <c r="A33" s="18">
        <v>27</v>
      </c>
      <c r="B33" s="195" t="str">
        <f>Station1!C50</f>
        <v>Tank wiring and plumbing hook up</v>
      </c>
      <c r="C33" s="196"/>
      <c r="D33" s="19" t="s">
        <v>252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1">
        <v>4</v>
      </c>
      <c r="K33" s="40">
        <v>4</v>
      </c>
      <c r="L33" s="40">
        <v>0</v>
      </c>
      <c r="M33" s="41">
        <v>0</v>
      </c>
      <c r="N33" s="41">
        <v>0</v>
      </c>
      <c r="O33" s="40">
        <v>1</v>
      </c>
      <c r="P33" s="40">
        <v>3</v>
      </c>
      <c r="Q33" s="40">
        <v>0</v>
      </c>
      <c r="R33" s="40">
        <v>0</v>
      </c>
      <c r="S33" s="40">
        <v>0</v>
      </c>
      <c r="T33" s="20">
        <v>3</v>
      </c>
      <c r="U33" s="21">
        <f t="shared" si="2"/>
        <v>3</v>
      </c>
      <c r="V33" s="22">
        <f t="shared" si="3"/>
        <v>0</v>
      </c>
      <c r="W33" s="197"/>
      <c r="X33" s="197"/>
      <c r="Y33" s="197"/>
      <c r="Z33" s="197"/>
      <c r="AA33" s="197"/>
    </row>
    <row r="34" spans="1:27" ht="50" customHeight="1" x14ac:dyDescent="0.35">
      <c r="A34" s="18">
        <v>28</v>
      </c>
      <c r="B34" s="195" t="str">
        <f>Station1!C52</f>
        <v xml:space="preserve">Set Axles </v>
      </c>
      <c r="C34" s="196"/>
      <c r="D34" s="19" t="s">
        <v>252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1">
        <v>4</v>
      </c>
      <c r="K34" s="40">
        <v>4</v>
      </c>
      <c r="L34" s="40">
        <v>0</v>
      </c>
      <c r="M34" s="41">
        <v>0</v>
      </c>
      <c r="N34" s="41">
        <v>0</v>
      </c>
      <c r="O34" s="40">
        <v>0</v>
      </c>
      <c r="P34" s="40">
        <v>4</v>
      </c>
      <c r="Q34" s="40">
        <v>0</v>
      </c>
      <c r="R34" s="40">
        <v>0</v>
      </c>
      <c r="S34" s="40">
        <v>0</v>
      </c>
      <c r="T34" s="20">
        <v>3</v>
      </c>
      <c r="U34" s="21">
        <f t="shared" si="2"/>
        <v>3</v>
      </c>
      <c r="V34" s="22">
        <f t="shared" si="3"/>
        <v>0</v>
      </c>
      <c r="W34" s="197"/>
      <c r="X34" s="197"/>
      <c r="Y34" s="197"/>
      <c r="Z34" s="197"/>
      <c r="AA34" s="197"/>
    </row>
    <row r="35" spans="1:27" ht="50" customHeight="1" x14ac:dyDescent="0.35">
      <c r="A35" s="18">
        <v>29</v>
      </c>
      <c r="B35" s="195" t="str">
        <f>Station1!C53</f>
        <v>Brake wires</v>
      </c>
      <c r="C35" s="196"/>
      <c r="D35" s="19" t="s">
        <v>252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1">
        <v>4</v>
      </c>
      <c r="K35" s="40">
        <v>4</v>
      </c>
      <c r="L35" s="40">
        <v>0</v>
      </c>
      <c r="M35" s="41">
        <v>0</v>
      </c>
      <c r="N35" s="41">
        <v>0</v>
      </c>
      <c r="O35" s="40">
        <v>0</v>
      </c>
      <c r="P35" s="40">
        <v>3</v>
      </c>
      <c r="Q35" s="40">
        <v>0</v>
      </c>
      <c r="R35" s="40">
        <v>0</v>
      </c>
      <c r="S35" s="40">
        <v>0</v>
      </c>
      <c r="T35" s="20">
        <v>3</v>
      </c>
      <c r="U35" s="21">
        <f t="shared" si="2"/>
        <v>3</v>
      </c>
      <c r="V35" s="22">
        <f t="shared" si="3"/>
        <v>0</v>
      </c>
      <c r="W35" s="197"/>
      <c r="X35" s="197"/>
      <c r="Y35" s="197"/>
      <c r="Z35" s="197"/>
      <c r="AA35" s="197"/>
    </row>
    <row r="36" spans="1:27" ht="50" customHeight="1" x14ac:dyDescent="0.35">
      <c r="A36" s="18">
        <v>30</v>
      </c>
      <c r="B36" s="195" t="str">
        <f>Station1!C54</f>
        <v>Stamp VIN on Frame</v>
      </c>
      <c r="C36" s="196"/>
      <c r="D36" s="19" t="s">
        <v>252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1">
        <v>4</v>
      </c>
      <c r="K36" s="40">
        <v>4</v>
      </c>
      <c r="L36" s="40">
        <v>0</v>
      </c>
      <c r="M36" s="41">
        <v>0</v>
      </c>
      <c r="N36" s="41">
        <v>0</v>
      </c>
      <c r="O36" s="40">
        <v>0</v>
      </c>
      <c r="P36" s="40">
        <v>4</v>
      </c>
      <c r="Q36" s="40">
        <v>0</v>
      </c>
      <c r="R36" s="40">
        <v>0</v>
      </c>
      <c r="S36" s="40">
        <v>0</v>
      </c>
      <c r="T36" s="20">
        <v>3</v>
      </c>
      <c r="U36" s="21">
        <f t="shared" si="2"/>
        <v>3</v>
      </c>
      <c r="V36" s="22">
        <f t="shared" si="3"/>
        <v>0</v>
      </c>
      <c r="W36" s="197"/>
      <c r="X36" s="197"/>
      <c r="Y36" s="197"/>
      <c r="Z36" s="197"/>
      <c r="AA36" s="197"/>
    </row>
    <row r="37" spans="1:27" ht="50" customHeight="1" x14ac:dyDescent="0.35">
      <c r="A37" s="18">
        <v>31</v>
      </c>
      <c r="B37" s="195" t="str">
        <f>Station1!C55</f>
        <v>Run fuel lines &amp; carb canister for Gen</v>
      </c>
      <c r="C37" s="196"/>
      <c r="D37" s="19" t="s">
        <v>252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1">
        <v>3</v>
      </c>
      <c r="K37" s="40">
        <v>3</v>
      </c>
      <c r="L37" s="40">
        <v>0</v>
      </c>
      <c r="M37" s="41">
        <v>0</v>
      </c>
      <c r="N37" s="41">
        <v>0</v>
      </c>
      <c r="O37" s="40">
        <v>0</v>
      </c>
      <c r="P37" s="40">
        <v>3</v>
      </c>
      <c r="Q37" s="40">
        <v>0</v>
      </c>
      <c r="R37" s="40">
        <v>0</v>
      </c>
      <c r="S37" s="40">
        <v>0</v>
      </c>
      <c r="T37" s="20">
        <v>3</v>
      </c>
      <c r="U37" s="21">
        <f t="shared" si="2"/>
        <v>3</v>
      </c>
      <c r="V37" s="22">
        <f t="shared" si="3"/>
        <v>0</v>
      </c>
      <c r="W37" s="197"/>
      <c r="X37" s="197"/>
      <c r="Y37" s="197"/>
      <c r="Z37" s="197"/>
      <c r="AA37" s="197"/>
    </row>
    <row r="38" spans="1:27" ht="50" customHeight="1" x14ac:dyDescent="0.35">
      <c r="A38" s="18">
        <v>32</v>
      </c>
      <c r="B38" s="195" t="str">
        <f>Station1!C57</f>
        <v>Install wheels</v>
      </c>
      <c r="C38" s="196"/>
      <c r="D38" s="19" t="s">
        <v>252</v>
      </c>
      <c r="E38" s="40">
        <v>0</v>
      </c>
      <c r="F38" s="40">
        <v>0</v>
      </c>
      <c r="G38" s="40">
        <v>0</v>
      </c>
      <c r="H38" s="40">
        <v>0</v>
      </c>
      <c r="I38" s="40">
        <v>0</v>
      </c>
      <c r="J38" s="41">
        <v>4</v>
      </c>
      <c r="K38" s="40">
        <v>4</v>
      </c>
      <c r="L38" s="40">
        <v>0</v>
      </c>
      <c r="M38" s="41">
        <v>0</v>
      </c>
      <c r="N38" s="41">
        <v>0</v>
      </c>
      <c r="O38" s="40">
        <v>0</v>
      </c>
      <c r="P38" s="40">
        <v>4</v>
      </c>
      <c r="Q38" s="40">
        <v>0</v>
      </c>
      <c r="R38" s="40">
        <v>0</v>
      </c>
      <c r="S38" s="40">
        <v>0</v>
      </c>
      <c r="T38" s="20">
        <v>3</v>
      </c>
      <c r="U38" s="21">
        <f t="shared" si="2"/>
        <v>3</v>
      </c>
      <c r="V38" s="22">
        <f t="shared" si="3"/>
        <v>0</v>
      </c>
      <c r="W38" s="197"/>
      <c r="X38" s="197"/>
      <c r="Y38" s="197"/>
      <c r="Z38" s="197"/>
      <c r="AA38" s="197"/>
    </row>
    <row r="39" spans="1:27" ht="50" customHeight="1" x14ac:dyDescent="0.35">
      <c r="A39" s="18">
        <v>33</v>
      </c>
      <c r="B39" s="195" t="str">
        <f>Station1!C58</f>
        <v>Install Jacks, Sewer Hose, Spare Tire Rack,sewage hose holder</v>
      </c>
      <c r="C39" s="196"/>
      <c r="D39" s="19" t="s">
        <v>252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1">
        <v>4</v>
      </c>
      <c r="K39" s="40">
        <v>4</v>
      </c>
      <c r="L39" s="40">
        <v>0</v>
      </c>
      <c r="M39" s="41">
        <v>0</v>
      </c>
      <c r="N39" s="41">
        <v>0</v>
      </c>
      <c r="O39" s="40">
        <v>0</v>
      </c>
      <c r="P39" s="40">
        <v>4</v>
      </c>
      <c r="Q39" s="40">
        <v>0</v>
      </c>
      <c r="R39" s="40">
        <v>0</v>
      </c>
      <c r="S39" s="40">
        <v>0</v>
      </c>
      <c r="T39" s="20">
        <v>3</v>
      </c>
      <c r="U39" s="21">
        <f t="shared" si="2"/>
        <v>3</v>
      </c>
      <c r="V39" s="22">
        <f t="shared" si="3"/>
        <v>0</v>
      </c>
      <c r="W39" s="197"/>
      <c r="X39" s="197"/>
      <c r="Y39" s="197"/>
      <c r="Z39" s="197"/>
      <c r="AA39" s="197"/>
    </row>
    <row r="40" spans="1:27" ht="50" customHeight="1" x14ac:dyDescent="0.35">
      <c r="A40" s="18">
        <v>34</v>
      </c>
      <c r="B40" s="195" t="str">
        <f>Station1!C59</f>
        <v>Fasten Water Line</v>
      </c>
      <c r="C40" s="196"/>
      <c r="D40" s="19" t="s">
        <v>252</v>
      </c>
      <c r="E40" s="40">
        <v>0</v>
      </c>
      <c r="F40" s="40">
        <v>0</v>
      </c>
      <c r="G40" s="40">
        <v>0</v>
      </c>
      <c r="H40" s="40">
        <v>0</v>
      </c>
      <c r="I40" s="40">
        <v>0</v>
      </c>
      <c r="J40" s="41">
        <v>4</v>
      </c>
      <c r="K40" s="40">
        <v>4</v>
      </c>
      <c r="L40" s="40">
        <v>0</v>
      </c>
      <c r="M40" s="41">
        <v>0</v>
      </c>
      <c r="N40" s="41">
        <v>0</v>
      </c>
      <c r="O40" s="40">
        <v>0</v>
      </c>
      <c r="P40" s="40">
        <v>4</v>
      </c>
      <c r="Q40" s="40">
        <v>0</v>
      </c>
      <c r="R40" s="40">
        <v>0</v>
      </c>
      <c r="S40" s="40">
        <v>0</v>
      </c>
      <c r="T40" s="20">
        <v>3</v>
      </c>
      <c r="U40" s="21">
        <f t="shared" si="2"/>
        <v>3</v>
      </c>
      <c r="V40" s="22">
        <f t="shared" si="3"/>
        <v>0</v>
      </c>
      <c r="W40" s="197"/>
      <c r="X40" s="197"/>
      <c r="Y40" s="197"/>
      <c r="Z40" s="197"/>
      <c r="AA40" s="197"/>
    </row>
    <row r="41" spans="1:27" ht="50" customHeight="1" x14ac:dyDescent="0.35">
      <c r="A41" s="18">
        <v>35</v>
      </c>
      <c r="B41" s="195" t="str">
        <f>Station1!C60</f>
        <v>Fresh Water Fill and Vent Hoses</v>
      </c>
      <c r="C41" s="196"/>
      <c r="D41" s="19" t="s">
        <v>252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1">
        <v>4</v>
      </c>
      <c r="K41" s="40">
        <v>4</v>
      </c>
      <c r="L41" s="40">
        <v>0</v>
      </c>
      <c r="M41" s="41">
        <v>0</v>
      </c>
      <c r="N41" s="41">
        <v>0</v>
      </c>
      <c r="O41" s="40">
        <v>0</v>
      </c>
      <c r="P41" s="40">
        <v>4</v>
      </c>
      <c r="Q41" s="40">
        <v>0</v>
      </c>
      <c r="R41" s="40">
        <v>0</v>
      </c>
      <c r="S41" s="40">
        <v>0</v>
      </c>
      <c r="T41" s="20">
        <v>3</v>
      </c>
      <c r="U41" s="21">
        <f t="shared" si="2"/>
        <v>3</v>
      </c>
      <c r="V41" s="22">
        <f t="shared" si="3"/>
        <v>0</v>
      </c>
      <c r="W41" s="197"/>
      <c r="X41" s="197"/>
      <c r="Y41" s="197"/>
      <c r="Z41" s="197"/>
      <c r="AA41" s="197"/>
    </row>
    <row r="42" spans="1:27" ht="23.25" customHeight="1" x14ac:dyDescent="0.3">
      <c r="A42" s="223"/>
      <c r="B42" s="224"/>
      <c r="C42" s="224"/>
      <c r="D42" s="225"/>
      <c r="E42" s="219">
        <f t="shared" ref="E42:S42" si="4">((SUM(E7:E41)/COUNT(E7:E41))/8)*100</f>
        <v>0</v>
      </c>
      <c r="F42" s="219">
        <f t="shared" si="4"/>
        <v>0</v>
      </c>
      <c r="G42" s="219">
        <f t="shared" si="4"/>
        <v>0</v>
      </c>
      <c r="H42" s="219">
        <f t="shared" si="4"/>
        <v>0</v>
      </c>
      <c r="I42" s="219">
        <f t="shared" si="4"/>
        <v>0</v>
      </c>
      <c r="J42" s="219">
        <f t="shared" si="4"/>
        <v>49.285714285714292</v>
      </c>
      <c r="K42" s="219">
        <f t="shared" si="4"/>
        <v>49.285714285714292</v>
      </c>
      <c r="L42" s="219">
        <f t="shared" si="4"/>
        <v>0</v>
      </c>
      <c r="M42" s="219">
        <f t="shared" si="4"/>
        <v>0</v>
      </c>
      <c r="N42" s="219">
        <f t="shared" si="4"/>
        <v>0</v>
      </c>
      <c r="O42" s="219">
        <f t="shared" si="4"/>
        <v>1.4285714285714286</v>
      </c>
      <c r="P42" s="219">
        <f t="shared" si="4"/>
        <v>37.142857142857146</v>
      </c>
      <c r="Q42" s="42"/>
      <c r="R42" s="42"/>
      <c r="S42" s="219">
        <f t="shared" si="4"/>
        <v>0</v>
      </c>
      <c r="T42" s="209"/>
      <c r="U42" s="209"/>
      <c r="V42" s="209"/>
      <c r="W42" s="210" t="s">
        <v>240</v>
      </c>
      <c r="X42" s="211"/>
      <c r="Y42" s="211"/>
      <c r="Z42" s="211"/>
      <c r="AA42" s="212"/>
    </row>
    <row r="43" spans="1:27" ht="24" x14ac:dyDescent="0.3">
      <c r="A43" s="223"/>
      <c r="B43" s="224"/>
      <c r="C43" s="224"/>
      <c r="D43" s="226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43"/>
      <c r="R43" s="43"/>
      <c r="S43" s="220"/>
      <c r="T43" s="209"/>
      <c r="U43" s="209"/>
      <c r="V43" s="209"/>
      <c r="W43" s="23"/>
      <c r="X43" s="23"/>
      <c r="Y43" s="213" t="s">
        <v>241</v>
      </c>
      <c r="Z43" s="214"/>
      <c r="AA43" s="215"/>
    </row>
    <row r="44" spans="1:27" ht="24" x14ac:dyDescent="0.3">
      <c r="A44" s="223"/>
      <c r="B44" s="223"/>
      <c r="C44" s="223"/>
      <c r="D44" s="226"/>
      <c r="E44" s="220"/>
      <c r="F44" s="220"/>
      <c r="G44" s="220"/>
      <c r="H44" s="220"/>
      <c r="I44" s="220"/>
      <c r="J44" s="220"/>
      <c r="K44" s="220"/>
      <c r="L44" s="220"/>
      <c r="M44" s="220"/>
      <c r="N44" s="220"/>
      <c r="O44" s="220"/>
      <c r="P44" s="220"/>
      <c r="Q44" s="43"/>
      <c r="R44" s="43"/>
      <c r="S44" s="220"/>
      <c r="T44" s="209"/>
      <c r="U44" s="209"/>
      <c r="V44" s="209"/>
      <c r="W44" s="23">
        <v>0</v>
      </c>
      <c r="X44" s="23">
        <v>0</v>
      </c>
      <c r="Y44" s="216" t="s">
        <v>242</v>
      </c>
      <c r="Z44" s="217"/>
      <c r="AA44" s="218"/>
    </row>
    <row r="45" spans="1:27" ht="24" x14ac:dyDescent="0.3">
      <c r="A45" s="223"/>
      <c r="B45" s="223"/>
      <c r="C45" s="223"/>
      <c r="D45" s="226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0"/>
      <c r="P45" s="220"/>
      <c r="Q45" s="43"/>
      <c r="R45" s="43"/>
      <c r="S45" s="220"/>
      <c r="T45" s="209"/>
      <c r="U45" s="209"/>
      <c r="V45" s="209"/>
      <c r="W45" s="23">
        <v>1</v>
      </c>
      <c r="X45" s="23">
        <v>1</v>
      </c>
      <c r="Y45" s="24" t="s">
        <v>243</v>
      </c>
      <c r="Z45" s="25"/>
      <c r="AA45" s="26"/>
    </row>
    <row r="46" spans="1:27" ht="23.25" customHeight="1" x14ac:dyDescent="0.3">
      <c r="A46" s="223"/>
      <c r="B46" s="223"/>
      <c r="C46" s="223"/>
      <c r="D46" s="226"/>
      <c r="E46" s="220"/>
      <c r="F46" s="220"/>
      <c r="G46" s="220"/>
      <c r="H46" s="220"/>
      <c r="I46" s="220"/>
      <c r="J46" s="220"/>
      <c r="K46" s="220"/>
      <c r="L46" s="220"/>
      <c r="M46" s="220"/>
      <c r="N46" s="220"/>
      <c r="O46" s="220"/>
      <c r="P46" s="220"/>
      <c r="Q46" s="43"/>
      <c r="R46" s="43"/>
      <c r="S46" s="220"/>
      <c r="T46" s="209"/>
      <c r="U46" s="209"/>
      <c r="V46" s="209"/>
      <c r="W46" s="23">
        <v>2</v>
      </c>
      <c r="X46" s="23">
        <v>2</v>
      </c>
      <c r="Y46" s="24" t="s">
        <v>244</v>
      </c>
      <c r="Z46" s="25"/>
      <c r="AA46" s="26"/>
    </row>
    <row r="47" spans="1:27" ht="24" x14ac:dyDescent="0.3">
      <c r="A47" s="223"/>
      <c r="B47" s="223"/>
      <c r="C47" s="223"/>
      <c r="D47" s="226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43"/>
      <c r="R47" s="43"/>
      <c r="S47" s="220"/>
      <c r="T47" s="209"/>
      <c r="U47" s="209"/>
      <c r="V47" s="209"/>
      <c r="W47" s="23">
        <v>3</v>
      </c>
      <c r="X47" s="23">
        <v>3</v>
      </c>
      <c r="Y47" s="24" t="s">
        <v>245</v>
      </c>
      <c r="Z47" s="25"/>
      <c r="AA47" s="26"/>
    </row>
    <row r="48" spans="1:27" ht="24" x14ac:dyDescent="0.3">
      <c r="A48" s="223"/>
      <c r="B48" s="223"/>
      <c r="C48" s="223"/>
      <c r="D48" s="227"/>
      <c r="E48" s="221"/>
      <c r="F48" s="221"/>
      <c r="G48" s="221"/>
      <c r="H48" s="221"/>
      <c r="I48" s="221"/>
      <c r="J48" s="221"/>
      <c r="K48" s="221"/>
      <c r="L48" s="221"/>
      <c r="M48" s="221"/>
      <c r="N48" s="221"/>
      <c r="O48" s="221"/>
      <c r="P48" s="221"/>
      <c r="Q48" s="44"/>
      <c r="R48" s="44"/>
      <c r="S48" s="221"/>
      <c r="T48" s="209"/>
      <c r="U48" s="209"/>
      <c r="V48" s="209"/>
      <c r="W48" s="23">
        <v>4</v>
      </c>
      <c r="X48" s="23">
        <v>4</v>
      </c>
      <c r="Y48" s="24" t="s">
        <v>246</v>
      </c>
      <c r="Z48" s="25"/>
      <c r="AA48" s="26" t="s">
        <v>220</v>
      </c>
    </row>
    <row r="49" spans="1:15" customFormat="1" ht="29" x14ac:dyDescent="0.35">
      <c r="A49" s="160"/>
      <c r="F49" s="46"/>
      <c r="G49" s="45"/>
      <c r="H49" s="46"/>
      <c r="I49" s="46"/>
      <c r="J49" s="45"/>
      <c r="K49" s="45"/>
      <c r="L49" s="45"/>
      <c r="M49" s="45"/>
      <c r="N49" s="46"/>
      <c r="O49" s="46"/>
    </row>
  </sheetData>
  <mergeCells count="117">
    <mergeCell ref="W35:AA35"/>
    <mergeCell ref="W40:AA40"/>
    <mergeCell ref="W41:AA41"/>
    <mergeCell ref="W31:AA31"/>
    <mergeCell ref="W33:AA33"/>
    <mergeCell ref="W24:AA24"/>
    <mergeCell ref="W25:AA25"/>
    <mergeCell ref="W26:AA26"/>
    <mergeCell ref="W27:AA27"/>
    <mergeCell ref="W28:AA28"/>
    <mergeCell ref="W29:AA29"/>
    <mergeCell ref="W30:AA30"/>
    <mergeCell ref="W36:AA36"/>
    <mergeCell ref="W34:AA34"/>
    <mergeCell ref="W37:AA37"/>
    <mergeCell ref="W38:AA38"/>
    <mergeCell ref="W39:AA39"/>
    <mergeCell ref="B22:C22"/>
    <mergeCell ref="W22:AA22"/>
    <mergeCell ref="B23:C23"/>
    <mergeCell ref="W23:AA23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B29:C29"/>
    <mergeCell ref="W32:AA32"/>
    <mergeCell ref="B34:C34"/>
    <mergeCell ref="B35:C35"/>
    <mergeCell ref="A42:C48"/>
    <mergeCell ref="E42:E48"/>
    <mergeCell ref="T42:T48"/>
    <mergeCell ref="B40:C40"/>
    <mergeCell ref="D42:D48"/>
    <mergeCell ref="B41:C41"/>
    <mergeCell ref="B36:C36"/>
    <mergeCell ref="B37:C37"/>
    <mergeCell ref="B38:C38"/>
    <mergeCell ref="B39:C39"/>
    <mergeCell ref="B20:C20"/>
    <mergeCell ref="W20:AA20"/>
    <mergeCell ref="B21:C21"/>
    <mergeCell ref="W21:AA21"/>
    <mergeCell ref="B16:C16"/>
    <mergeCell ref="W16:AA16"/>
    <mergeCell ref="B17:C17"/>
    <mergeCell ref="W17:AA17"/>
    <mergeCell ref="B18:C18"/>
    <mergeCell ref="W18:AA18"/>
    <mergeCell ref="V42:V48"/>
    <mergeCell ref="W42:AA42"/>
    <mergeCell ref="Y43:AA43"/>
    <mergeCell ref="Y44:AA44"/>
    <mergeCell ref="F42:F48"/>
    <mergeCell ref="G42:G48"/>
    <mergeCell ref="H42:H48"/>
    <mergeCell ref="P42:P48"/>
    <mergeCell ref="S42:S48"/>
    <mergeCell ref="I42:I48"/>
    <mergeCell ref="J42:J48"/>
    <mergeCell ref="K42:K48"/>
    <mergeCell ref="L42:L48"/>
    <mergeCell ref="M42:M48"/>
    <mergeCell ref="N42:N48"/>
    <mergeCell ref="U42:U48"/>
    <mergeCell ref="O42:O48"/>
    <mergeCell ref="B15:C15"/>
    <mergeCell ref="W15:AA15"/>
    <mergeCell ref="B10:C10"/>
    <mergeCell ref="W10:AA10"/>
    <mergeCell ref="B11:C11"/>
    <mergeCell ref="W11:AA11"/>
    <mergeCell ref="B12:C12"/>
    <mergeCell ref="W12:AA12"/>
    <mergeCell ref="B19:C19"/>
    <mergeCell ref="W19:AA19"/>
    <mergeCell ref="W1:AA6"/>
    <mergeCell ref="D2:D6"/>
    <mergeCell ref="E2:E6"/>
    <mergeCell ref="F2:F6"/>
    <mergeCell ref="G2:G6"/>
    <mergeCell ref="H2:H6"/>
    <mergeCell ref="B13:C13"/>
    <mergeCell ref="W13:AA13"/>
    <mergeCell ref="B14:C14"/>
    <mergeCell ref="W14:AA14"/>
    <mergeCell ref="I2:I6"/>
    <mergeCell ref="J2:J6"/>
    <mergeCell ref="B7:C7"/>
    <mergeCell ref="W7:AA7"/>
    <mergeCell ref="B8:C8"/>
    <mergeCell ref="W8:AA8"/>
    <mergeCell ref="B9:C9"/>
    <mergeCell ref="W9:AA9"/>
    <mergeCell ref="T2:T6"/>
    <mergeCell ref="U2:U6"/>
    <mergeCell ref="V2:V6"/>
    <mergeCell ref="A3:B3"/>
    <mergeCell ref="A4:B4"/>
    <mergeCell ref="A5:B5"/>
    <mergeCell ref="A6:C6"/>
    <mergeCell ref="S2:S6"/>
    <mergeCell ref="K2:K6"/>
    <mergeCell ref="L2:L6"/>
    <mergeCell ref="M2:M6"/>
    <mergeCell ref="N2:N6"/>
    <mergeCell ref="O2:O6"/>
    <mergeCell ref="P2:P6"/>
    <mergeCell ref="A1:C2"/>
    <mergeCell ref="D1:V1"/>
    <mergeCell ref="Q2:Q6"/>
    <mergeCell ref="R2:R6"/>
  </mergeCells>
  <conditionalFormatting sqref="X44:X48">
    <cfRule type="iconSet" priority="1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X43">
    <cfRule type="iconSet" priority="1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M7:M41">
    <cfRule type="iconSet" priority="5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7:J41">
    <cfRule type="iconSet" priority="5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7:G41">
    <cfRule type="iconSet" priority="5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N7:N41">
    <cfRule type="iconSet" priority="5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7:L41 E7:F41 H7:I41 O7:S41">
    <cfRule type="iconSet" priority="5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pageMargins left="0.25" right="0.25" top="0.5" bottom="0.25" header="0.3" footer="0.3"/>
  <pageSetup paperSize="17" scale="46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workbookViewId="0">
      <selection activeCell="T4" sqref="T4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  <col min="3" max="3" width="12.5" bestFit="1" customWidth="1"/>
    <col min="4" max="4" width="15.1640625" bestFit="1" customWidth="1"/>
    <col min="5" max="5" width="11.6640625" bestFit="1" customWidth="1"/>
    <col min="6" max="6" width="11.1640625" bestFit="1" customWidth="1"/>
    <col min="7" max="7" width="14" customWidth="1"/>
    <col min="8" max="8" width="16.1640625" bestFit="1" customWidth="1"/>
    <col min="9" max="9" width="13.33203125" customWidth="1"/>
    <col min="10" max="10" width="12.5" customWidth="1"/>
    <col min="11" max="11" width="10.6640625" customWidth="1"/>
    <col min="12" max="12" width="13.83203125" bestFit="1" customWidth="1"/>
    <col min="13" max="13" width="14.33203125" bestFit="1" customWidth="1"/>
    <col min="14" max="14" width="13.1640625" customWidth="1"/>
    <col min="15" max="15" width="11" bestFit="1" customWidth="1"/>
    <col min="16" max="16" width="17.1640625" customWidth="1"/>
    <col min="17" max="17" width="14.33203125" customWidth="1"/>
    <col min="18" max="18" width="12" customWidth="1"/>
    <col min="19" max="19" width="15.5" customWidth="1"/>
  </cols>
  <sheetData>
    <row r="1" spans="1:19" x14ac:dyDescent="0.2">
      <c r="A1" t="s">
        <v>247</v>
      </c>
      <c r="B1" t="s">
        <v>256</v>
      </c>
      <c r="C1" t="s">
        <v>248</v>
      </c>
      <c r="D1" t="s">
        <v>233</v>
      </c>
      <c r="E1" t="s">
        <v>249</v>
      </c>
      <c r="F1" t="s">
        <v>250</v>
      </c>
      <c r="G1" t="s">
        <v>374</v>
      </c>
      <c r="H1" t="s">
        <v>251</v>
      </c>
      <c r="I1" t="s">
        <v>375</v>
      </c>
      <c r="J1" t="s">
        <v>377</v>
      </c>
      <c r="K1" t="s">
        <v>378</v>
      </c>
      <c r="L1" t="s">
        <v>379</v>
      </c>
      <c r="M1" t="s">
        <v>380</v>
      </c>
      <c r="N1" t="s">
        <v>381</v>
      </c>
      <c r="O1" t="s">
        <v>382</v>
      </c>
      <c r="P1" t="s">
        <v>376</v>
      </c>
      <c r="Q1" t="s">
        <v>383</v>
      </c>
      <c r="R1" t="s">
        <v>384</v>
      </c>
      <c r="S1" t="s">
        <v>385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opLeftCell="A31" zoomScale="70" zoomScaleNormal="70" zoomScalePageLayoutView="70" workbookViewId="0">
      <selection activeCell="S35" sqref="S35"/>
    </sheetView>
  </sheetViews>
  <sheetFormatPr baseColWidth="10" defaultColWidth="8.83203125" defaultRowHeight="15" x14ac:dyDescent="0.2"/>
  <cols>
    <col min="1" max="1" width="6.6640625" customWidth="1"/>
    <col min="2" max="2" width="36" customWidth="1"/>
    <col min="3" max="3" width="20" customWidth="1"/>
    <col min="4" max="4" width="12.6640625" customWidth="1"/>
    <col min="5" max="9" width="12.6640625" style="45" hidden="1" customWidth="1"/>
    <col min="10" max="11" width="12.6640625" style="45" customWidth="1"/>
    <col min="12" max="12" width="12.6640625" style="45" hidden="1" customWidth="1"/>
    <col min="13" max="13" width="12.6640625" style="45" customWidth="1"/>
    <col min="14" max="14" width="12.6640625" style="45" hidden="1" customWidth="1"/>
    <col min="15" max="16" width="12.6640625" style="45" customWidth="1"/>
    <col min="17" max="17" width="12.6640625" style="45" hidden="1" customWidth="1"/>
    <col min="18" max="19" width="12.6640625" style="45" customWidth="1"/>
    <col min="20" max="22" width="12.6640625" customWidth="1"/>
    <col min="23" max="26" width="9.6640625" customWidth="1"/>
    <col min="27" max="27" width="43.5" customWidth="1"/>
  </cols>
  <sheetData>
    <row r="1" spans="1:27" ht="31" x14ac:dyDescent="0.35">
      <c r="A1" s="184" t="s">
        <v>255</v>
      </c>
      <c r="B1" s="184"/>
      <c r="C1" s="184"/>
      <c r="D1" s="185" t="s">
        <v>231</v>
      </c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7"/>
      <c r="W1" s="191" t="s">
        <v>232</v>
      </c>
      <c r="X1" s="191"/>
      <c r="Y1" s="191"/>
      <c r="Z1" s="191"/>
      <c r="AA1" s="191"/>
    </row>
    <row r="2" spans="1:27" s="14" customFormat="1" ht="87" customHeight="1" x14ac:dyDescent="0.35">
      <c r="A2" s="184"/>
      <c r="B2" s="184"/>
      <c r="C2" s="184"/>
      <c r="D2" s="192" t="s">
        <v>348</v>
      </c>
      <c r="E2" s="183" t="str">
        <f>'Employee List'!A1</f>
        <v>Dale Davis</v>
      </c>
      <c r="F2" s="183" t="str">
        <f>'Employee List'!C1</f>
        <v>Ian Kettering</v>
      </c>
      <c r="G2" s="183" t="str">
        <f>'Employee List'!D1</f>
        <v>Jason Schlabach</v>
      </c>
      <c r="H2" s="183" t="str">
        <f>'Employee List'!E1</f>
        <v>Cristy Miller</v>
      </c>
      <c r="I2" s="183" t="str">
        <f>'Employee List'!F1</f>
        <v>Mark Cosby</v>
      </c>
      <c r="J2" s="183" t="str">
        <f>'Employee List'!G1</f>
        <v>leon schwartz</v>
      </c>
      <c r="K2" s="183" t="str">
        <f>'Employee List'!K1</f>
        <v>rob smith</v>
      </c>
      <c r="L2" s="183"/>
      <c r="M2" s="183" t="str">
        <f>'Employee List'!J1</f>
        <v>brian miller</v>
      </c>
      <c r="N2" s="183"/>
      <c r="O2" s="183" t="str">
        <f>'Employee List'!H1</f>
        <v>Leon Hochstetler</v>
      </c>
      <c r="P2" s="183" t="str">
        <f>'Employee List'!I1</f>
        <v>heath hawkins</v>
      </c>
      <c r="Q2" s="183"/>
      <c r="R2" s="188"/>
      <c r="S2" s="183"/>
      <c r="T2" s="198" t="s">
        <v>234</v>
      </c>
      <c r="U2" s="201" t="s">
        <v>235</v>
      </c>
      <c r="V2" s="202" t="s">
        <v>236</v>
      </c>
      <c r="W2" s="191"/>
      <c r="X2" s="191"/>
      <c r="Y2" s="191"/>
      <c r="Z2" s="191"/>
      <c r="AA2" s="191"/>
    </row>
    <row r="3" spans="1:27" s="14" customFormat="1" ht="28" customHeight="1" x14ac:dyDescent="0.35">
      <c r="A3" s="203" t="s">
        <v>487</v>
      </c>
      <c r="B3" s="204"/>
      <c r="C3" s="15" t="s">
        <v>237</v>
      </c>
      <c r="D3" s="19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9"/>
      <c r="S3" s="183"/>
      <c r="T3" s="199"/>
      <c r="U3" s="202"/>
      <c r="V3" s="202"/>
      <c r="W3" s="191"/>
      <c r="X3" s="191"/>
      <c r="Y3" s="191"/>
      <c r="Z3" s="191"/>
      <c r="AA3" s="191"/>
    </row>
    <row r="4" spans="1:27" s="14" customFormat="1" ht="28" customHeight="1" x14ac:dyDescent="0.35">
      <c r="A4" s="205" t="s">
        <v>254</v>
      </c>
      <c r="B4" s="206"/>
      <c r="C4" s="16">
        <f ca="1">TODAY()</f>
        <v>42656</v>
      </c>
      <c r="D4" s="19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9"/>
      <c r="S4" s="183"/>
      <c r="T4" s="199"/>
      <c r="U4" s="202"/>
      <c r="V4" s="202"/>
      <c r="W4" s="191"/>
      <c r="X4" s="191"/>
      <c r="Y4" s="191"/>
      <c r="Z4" s="191"/>
      <c r="AA4" s="191"/>
    </row>
    <row r="5" spans="1:27" s="14" customFormat="1" ht="28" customHeight="1" x14ac:dyDescent="0.35">
      <c r="A5" s="207" t="s">
        <v>220</v>
      </c>
      <c r="B5" s="208"/>
      <c r="C5" s="17" t="s">
        <v>220</v>
      </c>
      <c r="D5" s="19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9"/>
      <c r="S5" s="183"/>
      <c r="T5" s="199"/>
      <c r="U5" s="202"/>
      <c r="V5" s="202"/>
      <c r="W5" s="191"/>
      <c r="X5" s="191"/>
      <c r="Y5" s="191"/>
      <c r="Z5" s="191"/>
      <c r="AA5" s="191"/>
    </row>
    <row r="6" spans="1:27" s="14" customFormat="1" ht="28" customHeight="1" x14ac:dyDescent="0.35">
      <c r="A6" s="180" t="s">
        <v>238</v>
      </c>
      <c r="B6" s="181"/>
      <c r="C6" s="182"/>
      <c r="D6" s="194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90"/>
      <c r="S6" s="183"/>
      <c r="T6" s="200"/>
      <c r="U6" s="202"/>
      <c r="V6" s="202"/>
      <c r="W6" s="191"/>
      <c r="X6" s="191"/>
      <c r="Y6" s="191"/>
      <c r="Z6" s="191"/>
      <c r="AA6" s="191"/>
    </row>
    <row r="7" spans="1:27" ht="50" customHeight="1" x14ac:dyDescent="0.35">
      <c r="A7" s="18">
        <v>1</v>
      </c>
      <c r="B7" s="195" t="str">
        <f>'Station 2'!C3</f>
        <v>Top weld and axles</v>
      </c>
      <c r="C7" s="196"/>
      <c r="D7" s="19" t="s">
        <v>252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1">
        <v>4</v>
      </c>
      <c r="K7" s="40">
        <v>1</v>
      </c>
      <c r="L7" s="40"/>
      <c r="M7" s="41"/>
      <c r="N7" s="41"/>
      <c r="O7" s="40">
        <v>4</v>
      </c>
      <c r="P7" s="40">
        <v>4</v>
      </c>
      <c r="Q7" s="40"/>
      <c r="R7" s="40"/>
      <c r="S7" s="40"/>
      <c r="T7" s="20">
        <v>3</v>
      </c>
      <c r="U7" s="21">
        <f>COUNTIF(D7:S7,"3")+COUNTIF(D7:S7,"4")</f>
        <v>3</v>
      </c>
      <c r="V7" s="22">
        <f>U7-T7</f>
        <v>0</v>
      </c>
      <c r="W7" s="197"/>
      <c r="X7" s="197"/>
      <c r="Y7" s="197"/>
      <c r="Z7" s="197"/>
      <c r="AA7" s="197"/>
    </row>
    <row r="8" spans="1:27" ht="50" customHeight="1" x14ac:dyDescent="0.35">
      <c r="A8" s="18">
        <v>2</v>
      </c>
      <c r="B8" s="195" t="str">
        <f>'Station 2'!C4</f>
        <v>Install Coupler</v>
      </c>
      <c r="C8" s="196"/>
      <c r="D8" s="19" t="s">
        <v>252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1">
        <v>4</v>
      </c>
      <c r="K8" s="40">
        <v>4</v>
      </c>
      <c r="L8" s="40"/>
      <c r="M8" s="41">
        <v>4</v>
      </c>
      <c r="N8" s="41"/>
      <c r="O8" s="40">
        <v>4</v>
      </c>
      <c r="P8" s="40">
        <v>4</v>
      </c>
      <c r="Q8" s="40"/>
      <c r="R8" s="40"/>
      <c r="S8" s="40"/>
      <c r="T8" s="20">
        <v>3</v>
      </c>
      <c r="U8" s="21">
        <f t="shared" ref="U8:U41" si="0">COUNTIF(D8:S8,"3")+COUNTIF(D8:S8,"4")</f>
        <v>5</v>
      </c>
      <c r="V8" s="22">
        <f t="shared" ref="V8:V41" si="1">U8-T8</f>
        <v>2</v>
      </c>
      <c r="W8" s="197"/>
      <c r="X8" s="197"/>
      <c r="Y8" s="197"/>
      <c r="Z8" s="197"/>
      <c r="AA8" s="197"/>
    </row>
    <row r="9" spans="1:27" ht="50" customHeight="1" x14ac:dyDescent="0.35">
      <c r="A9" s="18">
        <v>3</v>
      </c>
      <c r="B9" s="195" t="str">
        <f>'Station 2'!C5</f>
        <v>Install D-Rings</v>
      </c>
      <c r="C9" s="196"/>
      <c r="D9" s="19" t="s">
        <v>252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1">
        <v>4</v>
      </c>
      <c r="K9" s="40">
        <v>2</v>
      </c>
      <c r="L9" s="40"/>
      <c r="M9" s="41">
        <v>2</v>
      </c>
      <c r="N9" s="41"/>
      <c r="O9" s="40">
        <v>3</v>
      </c>
      <c r="P9" s="40">
        <v>0</v>
      </c>
      <c r="Q9" s="40"/>
      <c r="R9" s="40"/>
      <c r="S9" s="40"/>
      <c r="T9" s="20">
        <v>3</v>
      </c>
      <c r="U9" s="21">
        <f t="shared" si="0"/>
        <v>2</v>
      </c>
      <c r="V9" s="22">
        <f t="shared" si="1"/>
        <v>-1</v>
      </c>
      <c r="W9" s="197"/>
      <c r="X9" s="197"/>
      <c r="Y9" s="197"/>
      <c r="Z9" s="197"/>
      <c r="AA9" s="197"/>
    </row>
    <row r="10" spans="1:27" ht="50" customHeight="1" x14ac:dyDescent="0.35">
      <c r="A10" s="18">
        <v>4</v>
      </c>
      <c r="B10" s="195" t="str">
        <f>'Station 2'!C6</f>
        <v>Cut A-Track Slots</v>
      </c>
      <c r="C10" s="196"/>
      <c r="D10" s="19" t="s">
        <v>252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1">
        <v>4</v>
      </c>
      <c r="K10" s="40">
        <v>3</v>
      </c>
      <c r="L10" s="40"/>
      <c r="M10" s="41">
        <v>2</v>
      </c>
      <c r="N10" s="41"/>
      <c r="O10" s="40">
        <v>2</v>
      </c>
      <c r="P10" s="40">
        <v>0</v>
      </c>
      <c r="Q10" s="40"/>
      <c r="R10" s="40"/>
      <c r="S10" s="40"/>
      <c r="T10" s="20">
        <v>3</v>
      </c>
      <c r="U10" s="21">
        <f t="shared" si="0"/>
        <v>2</v>
      </c>
      <c r="V10" s="22">
        <f t="shared" si="1"/>
        <v>-1</v>
      </c>
      <c r="W10" s="197"/>
      <c r="X10" s="197"/>
      <c r="Y10" s="197"/>
      <c r="Z10" s="197"/>
      <c r="AA10" s="197"/>
    </row>
    <row r="11" spans="1:27" ht="50" customHeight="1" x14ac:dyDescent="0.35">
      <c r="A11" s="18">
        <v>5</v>
      </c>
      <c r="B11" s="195" t="str">
        <f>'Station 2'!C7</f>
        <v>cut first piece of flooring  (7' wide)</v>
      </c>
      <c r="C11" s="196"/>
      <c r="D11" s="19" t="s">
        <v>252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1">
        <v>4</v>
      </c>
      <c r="K11" s="40">
        <v>2</v>
      </c>
      <c r="L11" s="40"/>
      <c r="M11" s="41">
        <v>2</v>
      </c>
      <c r="N11" s="41"/>
      <c r="O11" s="40">
        <v>3</v>
      </c>
      <c r="P11" s="40">
        <v>0</v>
      </c>
      <c r="Q11" s="40"/>
      <c r="R11" s="40"/>
      <c r="S11" s="40"/>
      <c r="T11" s="20">
        <v>3</v>
      </c>
      <c r="U11" s="21">
        <f t="shared" si="0"/>
        <v>2</v>
      </c>
      <c r="V11" s="22">
        <f t="shared" si="1"/>
        <v>-1</v>
      </c>
      <c r="W11" s="197"/>
      <c r="X11" s="197"/>
      <c r="Y11" s="197"/>
      <c r="Z11" s="197"/>
      <c r="AA11" s="197"/>
    </row>
    <row r="12" spans="1:27" ht="50" customHeight="1" x14ac:dyDescent="0.35">
      <c r="A12" s="18">
        <v>6</v>
      </c>
      <c r="B12" s="195" t="str">
        <f>'Station 2'!C8</f>
        <v>Level Frame</v>
      </c>
      <c r="C12" s="196"/>
      <c r="D12" s="19" t="s">
        <v>252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1">
        <v>4</v>
      </c>
      <c r="K12" s="40">
        <v>4</v>
      </c>
      <c r="L12" s="40"/>
      <c r="M12" s="41">
        <v>4</v>
      </c>
      <c r="N12" s="41"/>
      <c r="O12" s="40">
        <v>4</v>
      </c>
      <c r="P12" s="40">
        <v>4</v>
      </c>
      <c r="Q12" s="40"/>
      <c r="R12" s="40"/>
      <c r="S12" s="40"/>
      <c r="T12" s="20">
        <v>3</v>
      </c>
      <c r="U12" s="21">
        <f t="shared" si="0"/>
        <v>5</v>
      </c>
      <c r="V12" s="22">
        <f t="shared" si="1"/>
        <v>2</v>
      </c>
      <c r="W12" s="197"/>
      <c r="X12" s="197"/>
      <c r="Y12" s="197"/>
      <c r="Z12" s="197"/>
      <c r="AA12" s="197"/>
    </row>
    <row r="13" spans="1:27" ht="50" customHeight="1" x14ac:dyDescent="0.35">
      <c r="A13" s="18">
        <v>7</v>
      </c>
      <c r="B13" s="195" t="str">
        <f>'Station 2'!C9</f>
        <v>Grind Top Welds</v>
      </c>
      <c r="C13" s="196"/>
      <c r="D13" s="19" t="s">
        <v>252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1">
        <v>4</v>
      </c>
      <c r="K13" s="40">
        <v>4</v>
      </c>
      <c r="L13" s="40"/>
      <c r="M13" s="41">
        <v>4</v>
      </c>
      <c r="N13" s="41"/>
      <c r="O13" s="40">
        <v>4</v>
      </c>
      <c r="P13" s="40">
        <v>4</v>
      </c>
      <c r="Q13" s="40"/>
      <c r="R13" s="40"/>
      <c r="S13" s="40"/>
      <c r="T13" s="20">
        <v>3</v>
      </c>
      <c r="U13" s="21">
        <f t="shared" si="0"/>
        <v>5</v>
      </c>
      <c r="V13" s="22">
        <f t="shared" si="1"/>
        <v>2</v>
      </c>
      <c r="W13" s="197"/>
      <c r="X13" s="197"/>
      <c r="Y13" s="197"/>
      <c r="Z13" s="197"/>
      <c r="AA13" s="197"/>
    </row>
    <row r="14" spans="1:27" ht="50" customHeight="1" x14ac:dyDescent="0.35">
      <c r="A14" s="18">
        <v>8</v>
      </c>
      <c r="B14" s="195" t="str">
        <f>'Station 2'!C10</f>
        <v>Set Wheel wells or Wheel Well Metal</v>
      </c>
      <c r="C14" s="196"/>
      <c r="D14" s="19" t="s">
        <v>252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1">
        <v>4</v>
      </c>
      <c r="K14" s="40">
        <v>3</v>
      </c>
      <c r="L14" s="40"/>
      <c r="M14" s="41">
        <v>3</v>
      </c>
      <c r="N14" s="41"/>
      <c r="O14" s="40">
        <v>3</v>
      </c>
      <c r="P14" s="40">
        <v>2</v>
      </c>
      <c r="Q14" s="40"/>
      <c r="R14" s="40"/>
      <c r="S14" s="40"/>
      <c r="T14" s="20">
        <v>3</v>
      </c>
      <c r="U14" s="21">
        <f t="shared" si="0"/>
        <v>4</v>
      </c>
      <c r="V14" s="22">
        <f t="shared" si="1"/>
        <v>1</v>
      </c>
      <c r="W14" s="197"/>
      <c r="X14" s="197"/>
      <c r="Y14" s="197"/>
      <c r="Z14" s="197"/>
      <c r="AA14" s="197"/>
    </row>
    <row r="15" spans="1:27" ht="50" customHeight="1" x14ac:dyDescent="0.35">
      <c r="A15" s="18">
        <v>9</v>
      </c>
      <c r="B15" s="195" t="e">
        <f>'Station 2'!#REF!</f>
        <v>#REF!</v>
      </c>
      <c r="C15" s="196"/>
      <c r="D15" s="19" t="s">
        <v>252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1"/>
      <c r="K15" s="40"/>
      <c r="L15" s="40"/>
      <c r="M15" s="41"/>
      <c r="N15" s="41"/>
      <c r="O15" s="40"/>
      <c r="P15" s="40"/>
      <c r="Q15" s="40"/>
      <c r="R15" s="40"/>
      <c r="S15" s="40"/>
      <c r="T15" s="20">
        <v>3</v>
      </c>
      <c r="U15" s="21">
        <f t="shared" si="0"/>
        <v>0</v>
      </c>
      <c r="V15" s="22">
        <f t="shared" si="1"/>
        <v>-3</v>
      </c>
      <c r="W15" s="197"/>
      <c r="X15" s="197"/>
      <c r="Y15" s="197"/>
      <c r="Z15" s="197"/>
      <c r="AA15" s="197"/>
    </row>
    <row r="16" spans="1:27" ht="50" customHeight="1" x14ac:dyDescent="0.35">
      <c r="A16" s="18">
        <v>10</v>
      </c>
      <c r="B16" s="195" t="str">
        <f>'Station 2'!C11</f>
        <v>Install flooring ( 2 people)</v>
      </c>
      <c r="C16" s="196"/>
      <c r="D16" s="19" t="s">
        <v>252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1">
        <v>4</v>
      </c>
      <c r="K16" s="40">
        <v>4</v>
      </c>
      <c r="L16" s="40"/>
      <c r="M16" s="41">
        <v>4</v>
      </c>
      <c r="N16" s="41"/>
      <c r="O16" s="40">
        <v>4</v>
      </c>
      <c r="P16" s="40">
        <v>2</v>
      </c>
      <c r="Q16" s="40"/>
      <c r="R16" s="40"/>
      <c r="S16" s="40"/>
      <c r="T16" s="20">
        <v>3</v>
      </c>
      <c r="U16" s="21">
        <f t="shared" si="0"/>
        <v>4</v>
      </c>
      <c r="V16" s="22">
        <f t="shared" si="1"/>
        <v>1</v>
      </c>
      <c r="W16" s="197"/>
      <c r="X16" s="197"/>
      <c r="Y16" s="197"/>
      <c r="Z16" s="197"/>
      <c r="AA16" s="197"/>
    </row>
    <row r="17" spans="1:27" ht="50" customHeight="1" x14ac:dyDescent="0.35">
      <c r="A17" s="18">
        <v>11</v>
      </c>
      <c r="B17" s="195" t="str">
        <f>'Station 2'!C12</f>
        <v>Weld in A-Track Backer</v>
      </c>
      <c r="C17" s="196"/>
      <c r="D17" s="19" t="s">
        <v>252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1">
        <v>4</v>
      </c>
      <c r="K17" s="40">
        <v>2</v>
      </c>
      <c r="L17" s="40"/>
      <c r="M17" s="41">
        <v>2</v>
      </c>
      <c r="N17" s="41"/>
      <c r="O17" s="40">
        <v>4</v>
      </c>
      <c r="P17" s="40">
        <v>4</v>
      </c>
      <c r="Q17" s="40"/>
      <c r="R17" s="40"/>
      <c r="S17" s="40"/>
      <c r="T17" s="20">
        <v>3</v>
      </c>
      <c r="U17" s="21">
        <f t="shared" si="0"/>
        <v>3</v>
      </c>
      <c r="V17" s="22">
        <f t="shared" si="1"/>
        <v>0</v>
      </c>
      <c r="W17" s="197"/>
      <c r="X17" s="197"/>
      <c r="Y17" s="197"/>
      <c r="Z17" s="197"/>
      <c r="AA17" s="197"/>
    </row>
    <row r="18" spans="1:27" ht="50" customHeight="1" x14ac:dyDescent="0.35">
      <c r="A18" s="18">
        <v>12</v>
      </c>
      <c r="B18" s="195" t="str">
        <f>'Station 2'!C13</f>
        <v>Install A-Track</v>
      </c>
      <c r="C18" s="196"/>
      <c r="D18" s="19" t="s">
        <v>252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1">
        <v>4</v>
      </c>
      <c r="K18" s="40">
        <v>4</v>
      </c>
      <c r="L18" s="40"/>
      <c r="M18" s="41">
        <v>4</v>
      </c>
      <c r="N18" s="41"/>
      <c r="O18" s="40">
        <v>4</v>
      </c>
      <c r="P18" s="40">
        <v>2</v>
      </c>
      <c r="Q18" s="40"/>
      <c r="R18" s="40"/>
      <c r="S18" s="40"/>
      <c r="T18" s="20">
        <v>3</v>
      </c>
      <c r="U18" s="21">
        <f t="shared" si="0"/>
        <v>4</v>
      </c>
      <c r="V18" s="22">
        <f t="shared" si="1"/>
        <v>1</v>
      </c>
      <c r="W18" s="197"/>
      <c r="X18" s="197"/>
      <c r="Y18" s="197"/>
      <c r="Z18" s="197"/>
      <c r="AA18" s="197"/>
    </row>
    <row r="19" spans="1:27" ht="50" customHeight="1" x14ac:dyDescent="0.35">
      <c r="A19" s="18">
        <v>13</v>
      </c>
      <c r="B19" s="195" t="str">
        <f>'Station 2'!C14</f>
        <v>Drill Plumbing Holes and Toilet Drains</v>
      </c>
      <c r="C19" s="196"/>
      <c r="D19" s="19" t="s">
        <v>252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1">
        <v>4</v>
      </c>
      <c r="K19" s="40">
        <v>3</v>
      </c>
      <c r="L19" s="40"/>
      <c r="M19" s="41">
        <v>3</v>
      </c>
      <c r="N19" s="41"/>
      <c r="O19" s="40">
        <v>3</v>
      </c>
      <c r="P19" s="40">
        <v>2</v>
      </c>
      <c r="Q19" s="40"/>
      <c r="R19" s="40"/>
      <c r="S19" s="40"/>
      <c r="T19" s="20">
        <v>3</v>
      </c>
      <c r="U19" s="21">
        <f t="shared" si="0"/>
        <v>4</v>
      </c>
      <c r="V19" s="22">
        <f t="shared" si="1"/>
        <v>1</v>
      </c>
      <c r="W19" s="197"/>
      <c r="X19" s="197"/>
      <c r="Y19" s="197"/>
      <c r="Z19" s="197"/>
      <c r="AA19" s="197"/>
    </row>
    <row r="20" spans="1:27" ht="50" customHeight="1" x14ac:dyDescent="0.35">
      <c r="A20" s="18">
        <v>14</v>
      </c>
      <c r="B20" s="195" t="str">
        <f>'Station 2'!C15</f>
        <v>Drill Holes for Gas Lines and Low Points</v>
      </c>
      <c r="C20" s="196"/>
      <c r="D20" s="19" t="s">
        <v>252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1">
        <v>4</v>
      </c>
      <c r="K20" s="40">
        <v>2</v>
      </c>
      <c r="L20" s="40"/>
      <c r="M20" s="41">
        <v>2</v>
      </c>
      <c r="N20" s="41"/>
      <c r="O20" s="40">
        <v>3</v>
      </c>
      <c r="P20" s="40">
        <v>2</v>
      </c>
      <c r="Q20" s="40"/>
      <c r="R20" s="40"/>
      <c r="S20" s="40"/>
      <c r="T20" s="20">
        <v>3</v>
      </c>
      <c r="U20" s="21">
        <f t="shared" si="0"/>
        <v>2</v>
      </c>
      <c r="V20" s="22">
        <f t="shared" si="1"/>
        <v>-1</v>
      </c>
      <c r="W20" s="222"/>
      <c r="X20" s="197"/>
      <c r="Y20" s="197"/>
      <c r="Z20" s="197"/>
      <c r="AA20" s="197"/>
    </row>
    <row r="21" spans="1:27" ht="50" customHeight="1" x14ac:dyDescent="0.35">
      <c r="A21" s="18">
        <v>15</v>
      </c>
      <c r="B21" s="195" t="str">
        <f>'Station 2'!C17</f>
        <v>mark wall lines on floor/cover floor</v>
      </c>
      <c r="C21" s="196"/>
      <c r="D21" s="19" t="s">
        <v>252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1">
        <v>4</v>
      </c>
      <c r="K21" s="40">
        <v>3</v>
      </c>
      <c r="L21" s="40"/>
      <c r="M21" s="41">
        <v>3</v>
      </c>
      <c r="N21" s="41"/>
      <c r="O21" s="40">
        <v>0</v>
      </c>
      <c r="P21" s="40">
        <v>0</v>
      </c>
      <c r="Q21" s="40"/>
      <c r="R21" s="40"/>
      <c r="S21" s="40"/>
      <c r="T21" s="20">
        <v>3</v>
      </c>
      <c r="U21" s="21">
        <f t="shared" si="0"/>
        <v>3</v>
      </c>
      <c r="V21" s="22">
        <f t="shared" si="1"/>
        <v>0</v>
      </c>
      <c r="W21" s="197"/>
      <c r="X21" s="197"/>
      <c r="Y21" s="197"/>
      <c r="Z21" s="197"/>
      <c r="AA21" s="197"/>
    </row>
    <row r="22" spans="1:27" ht="50" customHeight="1" x14ac:dyDescent="0.35">
      <c r="A22" s="18">
        <v>16</v>
      </c>
      <c r="B22" s="195" t="str">
        <f>'Station 2'!C19</f>
        <v>Set Walls, Rear Header, Front Walls</v>
      </c>
      <c r="C22" s="196"/>
      <c r="D22" s="19" t="s">
        <v>252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1">
        <v>4</v>
      </c>
      <c r="K22" s="40">
        <v>3</v>
      </c>
      <c r="L22" s="40"/>
      <c r="M22" s="41">
        <v>3</v>
      </c>
      <c r="N22" s="41"/>
      <c r="O22" s="40">
        <v>4</v>
      </c>
      <c r="P22" s="40">
        <v>4</v>
      </c>
      <c r="Q22" s="40"/>
      <c r="R22" s="40"/>
      <c r="S22" s="40"/>
      <c r="T22" s="20">
        <v>3</v>
      </c>
      <c r="U22" s="21">
        <f t="shared" si="0"/>
        <v>5</v>
      </c>
      <c r="V22" s="22">
        <f t="shared" si="1"/>
        <v>2</v>
      </c>
      <c r="W22" s="197"/>
      <c r="X22" s="197"/>
      <c r="Y22" s="197"/>
      <c r="Z22" s="197"/>
      <c r="AA22" s="197"/>
    </row>
    <row r="23" spans="1:27" ht="50" customHeight="1" x14ac:dyDescent="0.35">
      <c r="A23" s="18">
        <v>17</v>
      </c>
      <c r="B23" s="195" t="str">
        <f>'Station 2'!C20</f>
        <v>Set and Weld Roof</v>
      </c>
      <c r="C23" s="196"/>
      <c r="D23" s="19" t="s">
        <v>252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1">
        <v>4</v>
      </c>
      <c r="K23" s="40">
        <v>3</v>
      </c>
      <c r="L23" s="40"/>
      <c r="M23" s="41">
        <v>3</v>
      </c>
      <c r="N23" s="41"/>
      <c r="O23" s="40">
        <v>4</v>
      </c>
      <c r="P23" s="40">
        <v>4</v>
      </c>
      <c r="Q23" s="40"/>
      <c r="R23" s="40"/>
      <c r="S23" s="40"/>
      <c r="T23" s="20">
        <v>3</v>
      </c>
      <c r="U23" s="21">
        <f t="shared" si="0"/>
        <v>5</v>
      </c>
      <c r="V23" s="22">
        <f t="shared" si="1"/>
        <v>2</v>
      </c>
      <c r="W23" s="197"/>
      <c r="X23" s="197"/>
      <c r="Y23" s="197"/>
      <c r="Z23" s="197"/>
      <c r="AA23" s="197"/>
    </row>
    <row r="24" spans="1:27" ht="50" customHeight="1" x14ac:dyDescent="0.35">
      <c r="A24" s="18"/>
      <c r="B24" s="195" t="str">
        <f>'Station 2'!C21</f>
        <v>Final Weld on Sidewalls</v>
      </c>
      <c r="C24" s="196"/>
      <c r="D24" s="19" t="s">
        <v>252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1">
        <v>4</v>
      </c>
      <c r="K24" s="40">
        <v>2</v>
      </c>
      <c r="L24" s="40"/>
      <c r="M24" s="41">
        <v>2</v>
      </c>
      <c r="N24" s="41"/>
      <c r="O24" s="40">
        <v>4</v>
      </c>
      <c r="P24" s="40">
        <v>4</v>
      </c>
      <c r="Q24" s="40"/>
      <c r="R24" s="40"/>
      <c r="S24" s="40"/>
      <c r="T24" s="20">
        <v>3</v>
      </c>
      <c r="U24" s="21">
        <f t="shared" si="0"/>
        <v>3</v>
      </c>
      <c r="V24" s="22">
        <f t="shared" si="1"/>
        <v>0</v>
      </c>
      <c r="W24" s="197"/>
      <c r="X24" s="197"/>
      <c r="Y24" s="197"/>
      <c r="Z24" s="197"/>
      <c r="AA24" s="197"/>
    </row>
    <row r="25" spans="1:27" ht="50" customHeight="1" x14ac:dyDescent="0.35">
      <c r="A25" s="18"/>
      <c r="B25" s="195" t="str">
        <f>'Station 2'!C23</f>
        <v>Grind Sidewalls</v>
      </c>
      <c r="C25" s="196"/>
      <c r="D25" s="19" t="s">
        <v>252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1">
        <v>4</v>
      </c>
      <c r="K25" s="40">
        <v>4</v>
      </c>
      <c r="L25" s="40"/>
      <c r="M25" s="41">
        <v>3</v>
      </c>
      <c r="N25" s="41"/>
      <c r="O25" s="40">
        <v>4</v>
      </c>
      <c r="P25" s="40">
        <v>4</v>
      </c>
      <c r="Q25" s="40"/>
      <c r="R25" s="40"/>
      <c r="S25" s="40"/>
      <c r="T25" s="20">
        <v>3</v>
      </c>
      <c r="U25" s="21">
        <f t="shared" si="0"/>
        <v>5</v>
      </c>
      <c r="V25" s="22">
        <f t="shared" si="1"/>
        <v>2</v>
      </c>
      <c r="W25" s="197"/>
      <c r="X25" s="197"/>
      <c r="Y25" s="197"/>
      <c r="Z25" s="197"/>
      <c r="AA25" s="197"/>
    </row>
    <row r="26" spans="1:27" ht="50" customHeight="1" x14ac:dyDescent="0.35">
      <c r="A26" s="18"/>
      <c r="B26" s="195" t="str">
        <f>'Station 2'!C24</f>
        <v>Square Front and Rear Ends</v>
      </c>
      <c r="C26" s="196"/>
      <c r="D26" s="19" t="s">
        <v>252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1">
        <v>4</v>
      </c>
      <c r="K26" s="40">
        <v>2</v>
      </c>
      <c r="L26" s="40"/>
      <c r="M26" s="41">
        <v>1</v>
      </c>
      <c r="N26" s="41"/>
      <c r="O26" s="40">
        <v>4</v>
      </c>
      <c r="P26" s="40">
        <v>3</v>
      </c>
      <c r="Q26" s="40"/>
      <c r="R26" s="40"/>
      <c r="S26" s="40"/>
      <c r="T26" s="20">
        <v>3</v>
      </c>
      <c r="U26" s="21">
        <f t="shared" si="0"/>
        <v>3</v>
      </c>
      <c r="V26" s="22">
        <f t="shared" si="1"/>
        <v>0</v>
      </c>
      <c r="W26" s="197"/>
      <c r="X26" s="197"/>
      <c r="Y26" s="197"/>
      <c r="Z26" s="197"/>
      <c r="AA26" s="197"/>
    </row>
    <row r="27" spans="1:27" ht="50" customHeight="1" x14ac:dyDescent="0.35">
      <c r="A27" s="18"/>
      <c r="B27" s="195" t="str">
        <f>'Station 2'!C25</f>
        <v xml:space="preserve">Cut Out Flooring for Doorway </v>
      </c>
      <c r="C27" s="196"/>
      <c r="D27" s="19" t="s">
        <v>252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1">
        <v>4</v>
      </c>
      <c r="K27" s="40">
        <v>4</v>
      </c>
      <c r="L27" s="40"/>
      <c r="M27" s="41">
        <v>4</v>
      </c>
      <c r="N27" s="41"/>
      <c r="O27" s="40">
        <v>4</v>
      </c>
      <c r="P27" s="40">
        <v>0</v>
      </c>
      <c r="Q27" s="40"/>
      <c r="R27" s="40"/>
      <c r="S27" s="40"/>
      <c r="T27" s="20">
        <v>3</v>
      </c>
      <c r="U27" s="21">
        <f t="shared" si="0"/>
        <v>4</v>
      </c>
      <c r="V27" s="22">
        <f t="shared" si="1"/>
        <v>1</v>
      </c>
      <c r="W27" s="197"/>
      <c r="X27" s="197"/>
      <c r="Y27" s="197"/>
      <c r="Z27" s="197"/>
      <c r="AA27" s="197"/>
    </row>
    <row r="28" spans="1:27" ht="50" customHeight="1" x14ac:dyDescent="0.35">
      <c r="A28" s="18"/>
      <c r="B28" s="195" t="str">
        <f>'Station 2'!C26</f>
        <v>Caulk Floor Around Outside Edge</v>
      </c>
      <c r="C28" s="196"/>
      <c r="D28" s="19" t="s">
        <v>252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1">
        <v>4</v>
      </c>
      <c r="K28" s="40">
        <v>4</v>
      </c>
      <c r="L28" s="40"/>
      <c r="M28" s="41">
        <v>4</v>
      </c>
      <c r="N28" s="41"/>
      <c r="O28" s="40">
        <v>4</v>
      </c>
      <c r="P28" s="40">
        <v>2</v>
      </c>
      <c r="Q28" s="40"/>
      <c r="R28" s="40"/>
      <c r="S28" s="40"/>
      <c r="T28" s="20">
        <v>3</v>
      </c>
      <c r="U28" s="21">
        <f t="shared" si="0"/>
        <v>4</v>
      </c>
      <c r="V28" s="22">
        <f t="shared" si="1"/>
        <v>1</v>
      </c>
      <c r="W28" s="197"/>
      <c r="X28" s="197"/>
      <c r="Y28" s="197"/>
      <c r="Z28" s="197"/>
      <c r="AA28" s="197"/>
    </row>
    <row r="29" spans="1:27" ht="50" customHeight="1" x14ac:dyDescent="0.35">
      <c r="A29" s="18"/>
      <c r="B29" s="195" t="str">
        <f>'Station 2'!C27</f>
        <v>Radius Blocks in Window Corners</v>
      </c>
      <c r="C29" s="196"/>
      <c r="D29" s="19" t="s">
        <v>252</v>
      </c>
      <c r="E29" s="40">
        <v>0</v>
      </c>
      <c r="F29" s="40">
        <v>0</v>
      </c>
      <c r="G29" s="40">
        <v>0</v>
      </c>
      <c r="H29" s="40">
        <v>0</v>
      </c>
      <c r="I29" s="40">
        <v>0</v>
      </c>
      <c r="J29" s="41">
        <v>4</v>
      </c>
      <c r="K29" s="40">
        <v>4</v>
      </c>
      <c r="L29" s="40"/>
      <c r="M29" s="41">
        <v>4</v>
      </c>
      <c r="N29" s="41"/>
      <c r="O29" s="40">
        <v>4</v>
      </c>
      <c r="P29" s="40">
        <v>4</v>
      </c>
      <c r="Q29" s="40"/>
      <c r="R29" s="40"/>
      <c r="S29" s="40"/>
      <c r="T29" s="20">
        <v>3</v>
      </c>
      <c r="U29" s="21">
        <f t="shared" si="0"/>
        <v>5</v>
      </c>
      <c r="V29" s="22">
        <f t="shared" si="1"/>
        <v>2</v>
      </c>
      <c r="W29" s="197"/>
      <c r="X29" s="197"/>
      <c r="Y29" s="197"/>
      <c r="Z29" s="197"/>
      <c r="AA29" s="197"/>
    </row>
    <row r="30" spans="1:27" ht="50" customHeight="1" x14ac:dyDescent="0.35">
      <c r="A30" s="18"/>
      <c r="B30" s="195" t="str">
        <f>'Station 2'!C30</f>
        <v>Azdel Front End</v>
      </c>
      <c r="C30" s="196"/>
      <c r="D30" s="19" t="s">
        <v>252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1">
        <v>4</v>
      </c>
      <c r="K30" s="40">
        <v>4</v>
      </c>
      <c r="L30" s="40"/>
      <c r="M30" s="41">
        <v>4</v>
      </c>
      <c r="N30" s="41"/>
      <c r="O30" s="40">
        <v>3</v>
      </c>
      <c r="P30" s="40">
        <v>0</v>
      </c>
      <c r="Q30" s="40"/>
      <c r="R30" s="40"/>
      <c r="S30" s="40"/>
      <c r="T30" s="20">
        <v>3</v>
      </c>
      <c r="U30" s="21">
        <f t="shared" si="0"/>
        <v>4</v>
      </c>
      <c r="V30" s="22">
        <f t="shared" si="1"/>
        <v>1</v>
      </c>
      <c r="W30" s="197"/>
      <c r="X30" s="197"/>
      <c r="Y30" s="197"/>
      <c r="Z30" s="197"/>
      <c r="AA30" s="197"/>
    </row>
    <row r="31" spans="1:27" ht="50" customHeight="1" x14ac:dyDescent="0.35">
      <c r="A31" s="18"/>
      <c r="B31" s="195" t="str">
        <f>'Station 2'!C31</f>
        <v>Set Interior Front Wall and Cage</v>
      </c>
      <c r="C31" s="196"/>
      <c r="D31" s="19" t="s">
        <v>252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1">
        <v>4</v>
      </c>
      <c r="K31" s="40">
        <v>4</v>
      </c>
      <c r="L31" s="40"/>
      <c r="M31" s="41">
        <v>4</v>
      </c>
      <c r="N31" s="41"/>
      <c r="O31" s="40">
        <v>4</v>
      </c>
      <c r="P31" s="40">
        <v>0</v>
      </c>
      <c r="Q31" s="40"/>
      <c r="R31" s="40"/>
      <c r="S31" s="40"/>
      <c r="T31" s="20">
        <v>3</v>
      </c>
      <c r="U31" s="21">
        <f t="shared" si="0"/>
        <v>4</v>
      </c>
      <c r="V31" s="22">
        <f t="shared" si="1"/>
        <v>1</v>
      </c>
      <c r="W31" s="197"/>
      <c r="X31" s="197"/>
      <c r="Y31" s="197"/>
      <c r="Z31" s="197"/>
      <c r="AA31" s="197"/>
    </row>
    <row r="32" spans="1:27" ht="50" customHeight="1" x14ac:dyDescent="0.35">
      <c r="A32" s="18"/>
      <c r="B32" s="195" t="str">
        <f>'Station 2'!C32</f>
        <v>Water Shelf</v>
      </c>
      <c r="C32" s="196"/>
      <c r="D32" s="19" t="s">
        <v>252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1">
        <v>4</v>
      </c>
      <c r="K32" s="40">
        <v>3</v>
      </c>
      <c r="L32" s="40"/>
      <c r="M32" s="41">
        <v>2</v>
      </c>
      <c r="N32" s="41"/>
      <c r="O32" s="40">
        <v>3</v>
      </c>
      <c r="P32" s="40">
        <v>0</v>
      </c>
      <c r="Q32" s="40"/>
      <c r="R32" s="40"/>
      <c r="S32" s="40"/>
      <c r="T32" s="20">
        <v>3</v>
      </c>
      <c r="U32" s="21">
        <f t="shared" si="0"/>
        <v>3</v>
      </c>
      <c r="V32" s="22">
        <f t="shared" si="1"/>
        <v>0</v>
      </c>
      <c r="W32" s="197"/>
      <c r="X32" s="197"/>
      <c r="Y32" s="197"/>
      <c r="Z32" s="197"/>
      <c r="AA32" s="197"/>
    </row>
    <row r="33" spans="1:27" ht="50" customHeight="1" x14ac:dyDescent="0.35">
      <c r="A33" s="18"/>
      <c r="B33" s="195" t="str">
        <f>'Station 2'!C34</f>
        <v>Undercoat Wheel Well</v>
      </c>
      <c r="C33" s="196"/>
      <c r="D33" s="19" t="s">
        <v>252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1">
        <v>4</v>
      </c>
      <c r="K33" s="40">
        <v>4</v>
      </c>
      <c r="L33" s="40"/>
      <c r="M33" s="41">
        <v>4</v>
      </c>
      <c r="N33" s="41"/>
      <c r="O33" s="40">
        <v>4</v>
      </c>
      <c r="P33" s="40">
        <v>4</v>
      </c>
      <c r="Q33" s="40"/>
      <c r="R33" s="40"/>
      <c r="S33" s="40"/>
      <c r="T33" s="20">
        <v>3</v>
      </c>
      <c r="U33" s="21">
        <f t="shared" si="0"/>
        <v>5</v>
      </c>
      <c r="V33" s="22">
        <f t="shared" si="1"/>
        <v>2</v>
      </c>
      <c r="W33" s="197"/>
      <c r="X33" s="197"/>
      <c r="Y33" s="197"/>
      <c r="Z33" s="197"/>
      <c r="AA33" s="197"/>
    </row>
    <row r="34" spans="1:27" ht="50" customHeight="1" x14ac:dyDescent="0.35">
      <c r="A34" s="18"/>
      <c r="B34" s="195" t="str">
        <f>'Station 2'!C35</f>
        <v>Paint at Openings (Windows, etc)</v>
      </c>
      <c r="C34" s="196"/>
      <c r="D34" s="19" t="s">
        <v>252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1">
        <v>4</v>
      </c>
      <c r="K34" s="40">
        <v>4</v>
      </c>
      <c r="L34" s="40"/>
      <c r="M34" s="41">
        <v>4</v>
      </c>
      <c r="N34" s="41"/>
      <c r="O34" s="40">
        <v>4</v>
      </c>
      <c r="P34" s="40">
        <v>0</v>
      </c>
      <c r="Q34" s="40"/>
      <c r="R34" s="40"/>
      <c r="S34" s="40"/>
      <c r="T34" s="20">
        <v>3</v>
      </c>
      <c r="U34" s="21">
        <f t="shared" si="0"/>
        <v>4</v>
      </c>
      <c r="V34" s="22">
        <f t="shared" si="1"/>
        <v>1</v>
      </c>
      <c r="W34" s="197"/>
      <c r="X34" s="197"/>
      <c r="Y34" s="197"/>
      <c r="Z34" s="197"/>
      <c r="AA34" s="197"/>
    </row>
    <row r="35" spans="1:27" ht="50" customHeight="1" x14ac:dyDescent="0.35">
      <c r="A35" s="18"/>
      <c r="B35" s="195" t="str">
        <f>'Station 2'!C36</f>
        <v>VBH on End Tubes and at Wheels</v>
      </c>
      <c r="C35" s="196"/>
      <c r="D35" s="19" t="s">
        <v>252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1">
        <v>4</v>
      </c>
      <c r="K35" s="40">
        <v>4</v>
      </c>
      <c r="L35" s="40"/>
      <c r="M35" s="41">
        <v>2</v>
      </c>
      <c r="N35" s="41"/>
      <c r="O35" s="40">
        <v>2</v>
      </c>
      <c r="P35" s="40">
        <v>0</v>
      </c>
      <c r="Q35" s="40"/>
      <c r="R35" s="40"/>
      <c r="S35" s="40"/>
      <c r="T35" s="20">
        <v>3</v>
      </c>
      <c r="U35" s="21">
        <f t="shared" si="0"/>
        <v>2</v>
      </c>
      <c r="V35" s="22">
        <f t="shared" si="1"/>
        <v>-1</v>
      </c>
      <c r="W35" s="197"/>
      <c r="X35" s="197"/>
      <c r="Y35" s="197"/>
      <c r="Z35" s="197"/>
      <c r="AA35" s="197"/>
    </row>
    <row r="36" spans="1:27" ht="50" customHeight="1" x14ac:dyDescent="0.35">
      <c r="A36" s="18"/>
      <c r="B36" s="195" t="str">
        <f>'Station 2'!C37</f>
        <v>Drill Holes for Wiring</v>
      </c>
      <c r="C36" s="196"/>
      <c r="D36" s="19" t="s">
        <v>252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1">
        <v>4</v>
      </c>
      <c r="K36" s="40">
        <v>4</v>
      </c>
      <c r="L36" s="40"/>
      <c r="M36" s="41">
        <v>4</v>
      </c>
      <c r="N36" s="41"/>
      <c r="O36" s="40">
        <v>0</v>
      </c>
      <c r="P36" s="40">
        <v>0</v>
      </c>
      <c r="Q36" s="40"/>
      <c r="R36" s="40"/>
      <c r="S36" s="40"/>
      <c r="T36" s="20">
        <v>3</v>
      </c>
      <c r="U36" s="21">
        <f t="shared" si="0"/>
        <v>3</v>
      </c>
      <c r="V36" s="22">
        <f t="shared" si="1"/>
        <v>0</v>
      </c>
      <c r="W36" s="197"/>
      <c r="X36" s="197"/>
      <c r="Y36" s="197"/>
      <c r="Z36" s="197"/>
      <c r="AA36" s="197"/>
    </row>
    <row r="37" spans="1:27" ht="50" customHeight="1" x14ac:dyDescent="0.35">
      <c r="A37" s="18"/>
      <c r="B37" s="195" t="str">
        <f>'Station 2'!C38</f>
        <v>Grommet All Holes Where Needed</v>
      </c>
      <c r="C37" s="196"/>
      <c r="D37" s="19" t="s">
        <v>252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1">
        <v>4</v>
      </c>
      <c r="K37" s="40">
        <v>4</v>
      </c>
      <c r="L37" s="40"/>
      <c r="M37" s="41">
        <v>4</v>
      </c>
      <c r="N37" s="41"/>
      <c r="O37" s="40">
        <v>0</v>
      </c>
      <c r="P37" s="40"/>
      <c r="Q37" s="40"/>
      <c r="R37" s="40"/>
      <c r="S37" s="40"/>
      <c r="T37" s="20">
        <v>3</v>
      </c>
      <c r="U37" s="21">
        <f t="shared" si="0"/>
        <v>3</v>
      </c>
      <c r="V37" s="22">
        <f t="shared" si="1"/>
        <v>0</v>
      </c>
      <c r="W37" s="197"/>
      <c r="X37" s="197"/>
      <c r="Y37" s="197"/>
      <c r="Z37" s="197"/>
      <c r="AA37" s="197"/>
    </row>
    <row r="38" spans="1:27" ht="50" customHeight="1" x14ac:dyDescent="0.35">
      <c r="A38" s="18"/>
      <c r="B38" s="195" t="str">
        <f>'Station 2'!C40</f>
        <v>Rough Wire Unit (Front Bedroom: 4.5 hrs)</v>
      </c>
      <c r="C38" s="196"/>
      <c r="D38" s="19" t="s">
        <v>252</v>
      </c>
      <c r="E38" s="40">
        <v>0</v>
      </c>
      <c r="F38" s="40">
        <v>0</v>
      </c>
      <c r="G38" s="40">
        <v>0</v>
      </c>
      <c r="H38" s="40">
        <v>0</v>
      </c>
      <c r="I38" s="40">
        <v>0</v>
      </c>
      <c r="J38" s="41">
        <v>2</v>
      </c>
      <c r="K38" s="40">
        <v>0</v>
      </c>
      <c r="L38" s="40"/>
      <c r="M38" s="41">
        <v>4</v>
      </c>
      <c r="N38" s="41"/>
      <c r="O38" s="40">
        <v>0</v>
      </c>
      <c r="P38" s="40">
        <v>0</v>
      </c>
      <c r="Q38" s="40"/>
      <c r="R38" s="40"/>
      <c r="S38" s="40"/>
      <c r="T38" s="20">
        <v>3</v>
      </c>
      <c r="U38" s="21">
        <f t="shared" si="0"/>
        <v>1</v>
      </c>
      <c r="V38" s="22">
        <f t="shared" si="1"/>
        <v>-2</v>
      </c>
      <c r="W38" s="197"/>
      <c r="X38" s="197"/>
      <c r="Y38" s="197"/>
      <c r="Z38" s="197"/>
      <c r="AA38" s="197"/>
    </row>
    <row r="39" spans="1:27" ht="50" customHeight="1" x14ac:dyDescent="0.35">
      <c r="A39" s="18"/>
      <c r="B39" s="195" t="str">
        <f>'Station 2'!C55</f>
        <v>Install Ground Wires</v>
      </c>
      <c r="C39" s="196"/>
      <c r="D39" s="19" t="s">
        <v>252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1">
        <v>3</v>
      </c>
      <c r="K39" s="40">
        <v>3</v>
      </c>
      <c r="L39" s="40"/>
      <c r="M39" s="41">
        <v>4</v>
      </c>
      <c r="N39" s="41"/>
      <c r="O39" s="40">
        <v>2</v>
      </c>
      <c r="P39" s="40">
        <v>0</v>
      </c>
      <c r="Q39" s="40"/>
      <c r="R39" s="40"/>
      <c r="S39" s="40"/>
      <c r="T39" s="20">
        <v>3</v>
      </c>
      <c r="U39" s="21">
        <f t="shared" si="0"/>
        <v>3</v>
      </c>
      <c r="V39" s="22">
        <f t="shared" si="1"/>
        <v>0</v>
      </c>
      <c r="W39" s="197"/>
      <c r="X39" s="197"/>
      <c r="Y39" s="197"/>
      <c r="Z39" s="197"/>
      <c r="AA39" s="197"/>
    </row>
    <row r="40" spans="1:27" ht="50" customHeight="1" x14ac:dyDescent="0.35">
      <c r="A40" s="18"/>
      <c r="B40" s="195" t="str">
        <f>'Station 2'!C56</f>
        <v>Azdel Inside Front Wall</v>
      </c>
      <c r="C40" s="196"/>
      <c r="D40" s="19" t="s">
        <v>252</v>
      </c>
      <c r="E40" s="40">
        <v>0</v>
      </c>
      <c r="F40" s="40">
        <v>0</v>
      </c>
      <c r="G40" s="40">
        <v>0</v>
      </c>
      <c r="H40" s="40">
        <v>0</v>
      </c>
      <c r="I40" s="40">
        <v>0</v>
      </c>
      <c r="J40" s="41">
        <v>4</v>
      </c>
      <c r="K40" s="40">
        <v>4</v>
      </c>
      <c r="L40" s="40"/>
      <c r="M40" s="41">
        <v>4</v>
      </c>
      <c r="N40" s="41"/>
      <c r="O40" s="40">
        <v>2</v>
      </c>
      <c r="P40" s="40">
        <v>0</v>
      </c>
      <c r="Q40" s="40"/>
      <c r="R40" s="40"/>
      <c r="S40" s="40"/>
      <c r="T40" s="20">
        <v>3</v>
      </c>
      <c r="U40" s="21">
        <f t="shared" si="0"/>
        <v>3</v>
      </c>
      <c r="V40" s="22">
        <f t="shared" si="1"/>
        <v>0</v>
      </c>
      <c r="W40" s="197"/>
      <c r="X40" s="197"/>
      <c r="Y40" s="197"/>
      <c r="Z40" s="197"/>
      <c r="AA40" s="197"/>
    </row>
    <row r="41" spans="1:27" ht="50" customHeight="1" x14ac:dyDescent="0.35">
      <c r="A41" s="18"/>
      <c r="B41" s="195" t="str">
        <f>'Station 2'!C57</f>
        <v>Install 1st Piece of Azdel On Each Side of Sidewall</v>
      </c>
      <c r="C41" s="196"/>
      <c r="D41" s="19" t="s">
        <v>252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1">
        <v>4</v>
      </c>
      <c r="K41" s="40">
        <v>4</v>
      </c>
      <c r="L41" s="40"/>
      <c r="M41" s="41">
        <v>4</v>
      </c>
      <c r="N41" s="41"/>
      <c r="O41" s="40">
        <v>2</v>
      </c>
      <c r="P41" s="40">
        <v>0</v>
      </c>
      <c r="Q41" s="40"/>
      <c r="R41" s="40"/>
      <c r="S41" s="40"/>
      <c r="T41" s="20">
        <v>3</v>
      </c>
      <c r="U41" s="21">
        <f t="shared" si="0"/>
        <v>3</v>
      </c>
      <c r="V41" s="22">
        <f t="shared" si="1"/>
        <v>0</v>
      </c>
      <c r="W41" s="197"/>
      <c r="X41" s="197"/>
      <c r="Y41" s="197"/>
      <c r="Z41" s="197"/>
      <c r="AA41" s="197"/>
    </row>
    <row r="42" spans="1:27" ht="23.25" customHeight="1" x14ac:dyDescent="0.3">
      <c r="A42" s="223" t="s">
        <v>239</v>
      </c>
      <c r="B42" s="224"/>
      <c r="C42" s="224"/>
      <c r="D42" s="225"/>
      <c r="E42" s="219">
        <f t="shared" ref="E42:S42" si="2">((SUM(E7:E41)/COUNT(E7:E41))/8)*100</f>
        <v>0</v>
      </c>
      <c r="F42" s="219">
        <f t="shared" si="2"/>
        <v>0</v>
      </c>
      <c r="G42" s="219">
        <f t="shared" si="2"/>
        <v>0</v>
      </c>
      <c r="H42" s="219">
        <f t="shared" si="2"/>
        <v>0</v>
      </c>
      <c r="I42" s="219">
        <f t="shared" si="2"/>
        <v>0</v>
      </c>
      <c r="J42" s="219">
        <f t="shared" si="2"/>
        <v>48.897058823529413</v>
      </c>
      <c r="K42" s="219">
        <f t="shared" si="2"/>
        <v>40.07352941176471</v>
      </c>
      <c r="L42" s="219" t="e">
        <f t="shared" si="2"/>
        <v>#DIV/0!</v>
      </c>
      <c r="M42" s="219">
        <f t="shared" si="2"/>
        <v>40.530303030303031</v>
      </c>
      <c r="N42" s="219" t="e">
        <f t="shared" si="2"/>
        <v>#DIV/0!</v>
      </c>
      <c r="O42" s="219">
        <f t="shared" si="2"/>
        <v>37.867647058823529</v>
      </c>
      <c r="P42" s="219">
        <f t="shared" si="2"/>
        <v>22.348484848484848</v>
      </c>
      <c r="Q42" s="121"/>
      <c r="R42" s="121"/>
      <c r="S42" s="219" t="e">
        <f t="shared" si="2"/>
        <v>#DIV/0!</v>
      </c>
      <c r="T42" s="209"/>
      <c r="U42" s="209"/>
      <c r="V42" s="209"/>
      <c r="W42" s="210" t="s">
        <v>240</v>
      </c>
      <c r="X42" s="211"/>
      <c r="Y42" s="211"/>
      <c r="Z42" s="211"/>
      <c r="AA42" s="212"/>
    </row>
    <row r="43" spans="1:27" ht="24" x14ac:dyDescent="0.3">
      <c r="A43" s="223"/>
      <c r="B43" s="224"/>
      <c r="C43" s="224"/>
      <c r="D43" s="226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122"/>
      <c r="R43" s="122"/>
      <c r="S43" s="220"/>
      <c r="T43" s="209"/>
      <c r="U43" s="209"/>
      <c r="V43" s="209"/>
      <c r="W43" s="23"/>
      <c r="X43" s="23"/>
      <c r="Y43" s="213" t="s">
        <v>241</v>
      </c>
      <c r="Z43" s="214"/>
      <c r="AA43" s="215"/>
    </row>
    <row r="44" spans="1:27" ht="24" x14ac:dyDescent="0.3">
      <c r="A44" s="223"/>
      <c r="B44" s="223"/>
      <c r="C44" s="223"/>
      <c r="D44" s="226"/>
      <c r="E44" s="220"/>
      <c r="F44" s="220"/>
      <c r="G44" s="220"/>
      <c r="H44" s="220"/>
      <c r="I44" s="220"/>
      <c r="J44" s="220"/>
      <c r="K44" s="220"/>
      <c r="L44" s="220"/>
      <c r="M44" s="220"/>
      <c r="N44" s="220"/>
      <c r="O44" s="220"/>
      <c r="P44" s="220"/>
      <c r="Q44" s="122"/>
      <c r="R44" s="122"/>
      <c r="S44" s="220"/>
      <c r="T44" s="209"/>
      <c r="U44" s="209"/>
      <c r="V44" s="209"/>
      <c r="W44" s="23">
        <v>0</v>
      </c>
      <c r="X44" s="23">
        <v>0</v>
      </c>
      <c r="Y44" s="216" t="s">
        <v>242</v>
      </c>
      <c r="Z44" s="217"/>
      <c r="AA44" s="218"/>
    </row>
    <row r="45" spans="1:27" ht="24" x14ac:dyDescent="0.3">
      <c r="A45" s="223"/>
      <c r="B45" s="223"/>
      <c r="C45" s="223"/>
      <c r="D45" s="226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0"/>
      <c r="P45" s="220"/>
      <c r="Q45" s="122"/>
      <c r="R45" s="122"/>
      <c r="S45" s="220"/>
      <c r="T45" s="209"/>
      <c r="U45" s="209"/>
      <c r="V45" s="209"/>
      <c r="W45" s="23">
        <v>1</v>
      </c>
      <c r="X45" s="23">
        <v>1</v>
      </c>
      <c r="Y45" s="24" t="s">
        <v>243</v>
      </c>
      <c r="Z45" s="25"/>
      <c r="AA45" s="26"/>
    </row>
    <row r="46" spans="1:27" ht="23.25" customHeight="1" x14ac:dyDescent="0.3">
      <c r="A46" s="223"/>
      <c r="B46" s="223"/>
      <c r="C46" s="223"/>
      <c r="D46" s="226"/>
      <c r="E46" s="220"/>
      <c r="F46" s="220"/>
      <c r="G46" s="220"/>
      <c r="H46" s="220"/>
      <c r="I46" s="220"/>
      <c r="J46" s="220"/>
      <c r="K46" s="220"/>
      <c r="L46" s="220"/>
      <c r="M46" s="220"/>
      <c r="N46" s="220"/>
      <c r="O46" s="220"/>
      <c r="P46" s="220"/>
      <c r="Q46" s="122"/>
      <c r="R46" s="122"/>
      <c r="S46" s="220"/>
      <c r="T46" s="209"/>
      <c r="U46" s="209"/>
      <c r="V46" s="209"/>
      <c r="W46" s="23">
        <v>2</v>
      </c>
      <c r="X46" s="23">
        <v>2</v>
      </c>
      <c r="Y46" s="24" t="s">
        <v>244</v>
      </c>
      <c r="Z46" s="25"/>
      <c r="AA46" s="26"/>
    </row>
    <row r="47" spans="1:27" ht="24" x14ac:dyDescent="0.3">
      <c r="A47" s="223"/>
      <c r="B47" s="223"/>
      <c r="C47" s="223"/>
      <c r="D47" s="226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122"/>
      <c r="R47" s="122"/>
      <c r="S47" s="220"/>
      <c r="T47" s="209"/>
      <c r="U47" s="209"/>
      <c r="V47" s="209"/>
      <c r="W47" s="23">
        <v>3</v>
      </c>
      <c r="X47" s="23">
        <v>3</v>
      </c>
      <c r="Y47" s="24" t="s">
        <v>245</v>
      </c>
      <c r="Z47" s="25"/>
      <c r="AA47" s="26"/>
    </row>
    <row r="48" spans="1:27" ht="24" x14ac:dyDescent="0.3">
      <c r="A48" s="223"/>
      <c r="B48" s="223"/>
      <c r="C48" s="223"/>
      <c r="D48" s="227"/>
      <c r="E48" s="221"/>
      <c r="F48" s="221"/>
      <c r="G48" s="221"/>
      <c r="H48" s="221"/>
      <c r="I48" s="221"/>
      <c r="J48" s="221"/>
      <c r="K48" s="221"/>
      <c r="L48" s="221"/>
      <c r="M48" s="221"/>
      <c r="N48" s="221"/>
      <c r="O48" s="221"/>
      <c r="P48" s="221"/>
      <c r="Q48" s="123"/>
      <c r="R48" s="123"/>
      <c r="S48" s="221"/>
      <c r="T48" s="209"/>
      <c r="U48" s="209"/>
      <c r="V48" s="209"/>
      <c r="W48" s="23">
        <v>4</v>
      </c>
      <c r="X48" s="23">
        <v>4</v>
      </c>
      <c r="Y48" s="24" t="s">
        <v>246</v>
      </c>
      <c r="Z48" s="25"/>
      <c r="AA48" s="26" t="s">
        <v>220</v>
      </c>
    </row>
    <row r="49" spans="6:15" customFormat="1" x14ac:dyDescent="0.2">
      <c r="F49" s="46"/>
      <c r="G49" s="45"/>
      <c r="H49" s="46"/>
      <c r="I49" s="46"/>
      <c r="J49" s="45"/>
      <c r="K49" s="45"/>
      <c r="L49" s="45"/>
      <c r="M49" s="45"/>
      <c r="N49" s="46"/>
      <c r="O49" s="46"/>
    </row>
  </sheetData>
  <mergeCells count="117">
    <mergeCell ref="B41:C41"/>
    <mergeCell ref="W41:AA41"/>
    <mergeCell ref="A42:C48"/>
    <mergeCell ref="D42:D48"/>
    <mergeCell ref="E42:E48"/>
    <mergeCell ref="F42:F48"/>
    <mergeCell ref="G42:G48"/>
    <mergeCell ref="H42:H48"/>
    <mergeCell ref="I42:I48"/>
    <mergeCell ref="J42:J48"/>
    <mergeCell ref="S42:S48"/>
    <mergeCell ref="T42:T48"/>
    <mergeCell ref="U42:U48"/>
    <mergeCell ref="V42:V48"/>
    <mergeCell ref="W42:AA42"/>
    <mergeCell ref="Y43:AA43"/>
    <mergeCell ref="Y44:AA44"/>
    <mergeCell ref="K42:K48"/>
    <mergeCell ref="L42:L48"/>
    <mergeCell ref="M42:M48"/>
    <mergeCell ref="N42:N48"/>
    <mergeCell ref="O42:O48"/>
    <mergeCell ref="P42:P48"/>
    <mergeCell ref="B38:C38"/>
    <mergeCell ref="W38:AA38"/>
    <mergeCell ref="B39:C39"/>
    <mergeCell ref="W39:AA39"/>
    <mergeCell ref="B40:C40"/>
    <mergeCell ref="W40:AA40"/>
    <mergeCell ref="B35:C35"/>
    <mergeCell ref="W35:AA35"/>
    <mergeCell ref="B36:C36"/>
    <mergeCell ref="W36:AA36"/>
    <mergeCell ref="B37:C37"/>
    <mergeCell ref="W37:AA37"/>
    <mergeCell ref="B32:C32"/>
    <mergeCell ref="W32:AA32"/>
    <mergeCell ref="B33:C33"/>
    <mergeCell ref="W33:AA33"/>
    <mergeCell ref="B34:C34"/>
    <mergeCell ref="W34:AA34"/>
    <mergeCell ref="B29:C29"/>
    <mergeCell ref="W29:AA29"/>
    <mergeCell ref="B30:C30"/>
    <mergeCell ref="W30:AA30"/>
    <mergeCell ref="B31:C31"/>
    <mergeCell ref="W31:AA31"/>
    <mergeCell ref="B26:C26"/>
    <mergeCell ref="W26:AA26"/>
    <mergeCell ref="B27:C27"/>
    <mergeCell ref="W27:AA27"/>
    <mergeCell ref="B28:C28"/>
    <mergeCell ref="W28:AA28"/>
    <mergeCell ref="B23:C23"/>
    <mergeCell ref="W23:AA23"/>
    <mergeCell ref="B24:C24"/>
    <mergeCell ref="W24:AA24"/>
    <mergeCell ref="B25:C25"/>
    <mergeCell ref="W25:AA25"/>
    <mergeCell ref="B20:C20"/>
    <mergeCell ref="W20:AA20"/>
    <mergeCell ref="B21:C21"/>
    <mergeCell ref="W21:AA21"/>
    <mergeCell ref="B22:C22"/>
    <mergeCell ref="W22:AA22"/>
    <mergeCell ref="B17:C17"/>
    <mergeCell ref="W17:AA17"/>
    <mergeCell ref="B18:C18"/>
    <mergeCell ref="W18:AA18"/>
    <mergeCell ref="B19:C19"/>
    <mergeCell ref="W19:AA19"/>
    <mergeCell ref="B14:C14"/>
    <mergeCell ref="W14:AA14"/>
    <mergeCell ref="B15:C15"/>
    <mergeCell ref="W15:AA15"/>
    <mergeCell ref="B16:C16"/>
    <mergeCell ref="W16:AA16"/>
    <mergeCell ref="B11:C11"/>
    <mergeCell ref="W11:AA11"/>
    <mergeCell ref="B12:C12"/>
    <mergeCell ref="W12:AA12"/>
    <mergeCell ref="B13:C13"/>
    <mergeCell ref="W13:AA13"/>
    <mergeCell ref="B8:C8"/>
    <mergeCell ref="W8:AA8"/>
    <mergeCell ref="B9:C9"/>
    <mergeCell ref="W9:AA9"/>
    <mergeCell ref="B10:C10"/>
    <mergeCell ref="W10:AA10"/>
    <mergeCell ref="A3:B3"/>
    <mergeCell ref="A4:B4"/>
    <mergeCell ref="A5:B5"/>
    <mergeCell ref="A6:C6"/>
    <mergeCell ref="B7:C7"/>
    <mergeCell ref="W7:AA7"/>
    <mergeCell ref="Q2:Q6"/>
    <mergeCell ref="R2:R6"/>
    <mergeCell ref="S2:S6"/>
    <mergeCell ref="T2:T6"/>
    <mergeCell ref="U2:U6"/>
    <mergeCell ref="V2:V6"/>
    <mergeCell ref="K2:K6"/>
    <mergeCell ref="L2:L6"/>
    <mergeCell ref="M2:M6"/>
    <mergeCell ref="N2:N6"/>
    <mergeCell ref="O2:O6"/>
    <mergeCell ref="P2:P6"/>
    <mergeCell ref="A1:C2"/>
    <mergeCell ref="D1:V1"/>
    <mergeCell ref="W1:AA6"/>
    <mergeCell ref="D2:D6"/>
    <mergeCell ref="E2:E6"/>
    <mergeCell ref="F2:F6"/>
    <mergeCell ref="G2:G6"/>
    <mergeCell ref="H2:H6"/>
    <mergeCell ref="I2:I6"/>
    <mergeCell ref="J2:J6"/>
  </mergeCells>
  <conditionalFormatting sqref="X44:X48">
    <cfRule type="iconSet" priority="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X43">
    <cfRule type="iconSet" priority="1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M7:M41">
    <cfRule type="iconSet" priority="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J7:J41">
    <cfRule type="iconSet" priority="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7:G41">
    <cfRule type="iconSet" priority="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N7:N41">
    <cfRule type="iconSet" priority="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K7:L41 E7:F41 H7:I41 O7:S41">
    <cfRule type="iconSet" priority="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  <pageSetUpPr fitToPage="1"/>
  </sheetPr>
  <dimension ref="A1:F223"/>
  <sheetViews>
    <sheetView workbookViewId="0">
      <pane ySplit="1" topLeftCell="A178" activePane="bottomLeft" state="frozen"/>
      <selection pane="bottomLeft" activeCell="C195" sqref="C195"/>
    </sheetView>
  </sheetViews>
  <sheetFormatPr baseColWidth="10" defaultColWidth="8.83203125" defaultRowHeight="15" x14ac:dyDescent="0.2"/>
  <cols>
    <col min="1" max="1" width="8.83203125" style="12"/>
    <col min="2" max="2" width="9.1640625" bestFit="1" customWidth="1"/>
    <col min="3" max="3" width="57.5" bestFit="1" customWidth="1"/>
    <col min="4" max="4" width="12.6640625" bestFit="1" customWidth="1"/>
    <col min="5" max="5" width="12.83203125" bestFit="1" customWidth="1"/>
    <col min="6" max="6" width="23.33203125" customWidth="1"/>
  </cols>
  <sheetData>
    <row r="1" spans="1:6" x14ac:dyDescent="0.2">
      <c r="A1" s="12" t="s">
        <v>210</v>
      </c>
      <c r="B1" s="1" t="s">
        <v>0</v>
      </c>
      <c r="C1" s="1" t="s">
        <v>1</v>
      </c>
      <c r="D1" s="1" t="s">
        <v>2</v>
      </c>
      <c r="E1" s="2" t="s">
        <v>3</v>
      </c>
      <c r="F1" s="9" t="s">
        <v>219</v>
      </c>
    </row>
    <row r="2" spans="1:6" x14ac:dyDescent="0.2">
      <c r="A2" s="12">
        <v>1</v>
      </c>
      <c r="B2" s="1">
        <v>5</v>
      </c>
      <c r="C2" s="1" t="s">
        <v>225</v>
      </c>
      <c r="D2" s="1">
        <v>15</v>
      </c>
      <c r="E2" s="2" t="s">
        <v>218</v>
      </c>
      <c r="F2" s="11"/>
    </row>
    <row r="3" spans="1:6" x14ac:dyDescent="0.2">
      <c r="A3" s="12">
        <v>1</v>
      </c>
      <c r="B3" s="2">
        <v>290</v>
      </c>
      <c r="C3" s="2" t="s">
        <v>32</v>
      </c>
      <c r="D3" s="2">
        <v>10</v>
      </c>
      <c r="E3" s="2"/>
    </row>
    <row r="4" spans="1:6" x14ac:dyDescent="0.2">
      <c r="A4" s="12">
        <v>1</v>
      </c>
      <c r="B4" s="2">
        <v>10</v>
      </c>
      <c r="C4" s="2" t="s">
        <v>4</v>
      </c>
      <c r="D4" s="2">
        <v>20</v>
      </c>
      <c r="E4" s="2"/>
      <c r="F4" t="s">
        <v>218</v>
      </c>
    </row>
    <row r="5" spans="1:6" x14ac:dyDescent="0.2">
      <c r="A5" s="12">
        <v>1</v>
      </c>
      <c r="B5" s="2">
        <v>20</v>
      </c>
      <c r="C5" s="2" t="s">
        <v>5</v>
      </c>
      <c r="D5" s="2">
        <v>60</v>
      </c>
      <c r="E5" s="2"/>
      <c r="F5" t="s">
        <v>218</v>
      </c>
    </row>
    <row r="6" spans="1:6" x14ac:dyDescent="0.2">
      <c r="A6" s="12">
        <v>1</v>
      </c>
      <c r="B6" s="2">
        <v>30</v>
      </c>
      <c r="C6" s="2" t="s">
        <v>6</v>
      </c>
      <c r="D6" s="2">
        <v>75</v>
      </c>
      <c r="E6" s="2"/>
      <c r="F6" t="s">
        <v>218</v>
      </c>
    </row>
    <row r="7" spans="1:6" x14ac:dyDescent="0.2">
      <c r="A7" s="12">
        <v>1</v>
      </c>
      <c r="B7" s="2">
        <v>40</v>
      </c>
      <c r="C7" s="2" t="s">
        <v>7</v>
      </c>
      <c r="D7" s="2">
        <v>5</v>
      </c>
      <c r="E7" s="2"/>
      <c r="F7" t="s">
        <v>218</v>
      </c>
    </row>
    <row r="8" spans="1:6" x14ac:dyDescent="0.2">
      <c r="A8" s="12">
        <v>1</v>
      </c>
      <c r="B8" s="2">
        <v>50</v>
      </c>
      <c r="C8" s="2" t="s">
        <v>8</v>
      </c>
      <c r="D8" s="2">
        <v>3</v>
      </c>
      <c r="E8" s="2"/>
      <c r="F8" t="s">
        <v>218</v>
      </c>
    </row>
    <row r="9" spans="1:6" x14ac:dyDescent="0.2">
      <c r="A9" s="12">
        <v>1</v>
      </c>
      <c r="B9" s="2">
        <v>60</v>
      </c>
      <c r="C9" s="2" t="s">
        <v>9</v>
      </c>
      <c r="D9" s="2">
        <v>40</v>
      </c>
      <c r="E9" s="2"/>
      <c r="F9" t="s">
        <v>218</v>
      </c>
    </row>
    <row r="10" spans="1:6" x14ac:dyDescent="0.2">
      <c r="A10" s="12">
        <v>1</v>
      </c>
      <c r="B10" s="2">
        <v>70</v>
      </c>
      <c r="C10" s="2" t="s">
        <v>10</v>
      </c>
      <c r="D10" s="2">
        <v>40</v>
      </c>
      <c r="E10" s="2"/>
      <c r="F10" t="s">
        <v>218</v>
      </c>
    </row>
    <row r="11" spans="1:6" x14ac:dyDescent="0.2">
      <c r="A11" s="12">
        <v>1</v>
      </c>
      <c r="B11" s="2">
        <v>80</v>
      </c>
      <c r="C11" s="2" t="s">
        <v>11</v>
      </c>
      <c r="D11" s="2">
        <v>15</v>
      </c>
      <c r="E11" s="2"/>
    </row>
    <row r="12" spans="1:6" x14ac:dyDescent="0.2">
      <c r="A12" s="12">
        <v>1</v>
      </c>
      <c r="B12" s="3">
        <v>90</v>
      </c>
      <c r="C12" s="3" t="s">
        <v>12</v>
      </c>
      <c r="D12" s="3">
        <v>5</v>
      </c>
      <c r="E12" s="3"/>
    </row>
    <row r="13" spans="1:6" x14ac:dyDescent="0.2">
      <c r="A13" s="12">
        <v>1</v>
      </c>
      <c r="B13" s="3">
        <v>100</v>
      </c>
      <c r="C13" s="3" t="s">
        <v>13</v>
      </c>
      <c r="D13" s="3">
        <v>58</v>
      </c>
      <c r="E13" s="3"/>
      <c r="F13" t="s">
        <v>218</v>
      </c>
    </row>
    <row r="14" spans="1:6" x14ac:dyDescent="0.2">
      <c r="A14" s="12">
        <v>1</v>
      </c>
      <c r="B14" s="2">
        <v>110</v>
      </c>
      <c r="C14" s="2" t="s">
        <v>14</v>
      </c>
      <c r="D14" s="2">
        <v>60</v>
      </c>
      <c r="E14" s="2"/>
      <c r="F14" t="s">
        <v>218</v>
      </c>
    </row>
    <row r="15" spans="1:6" x14ac:dyDescent="0.2">
      <c r="A15" s="12">
        <v>1</v>
      </c>
      <c r="B15" s="2">
        <v>120</v>
      </c>
      <c r="C15" s="2" t="s">
        <v>15</v>
      </c>
      <c r="D15" s="2">
        <v>40</v>
      </c>
      <c r="E15" s="2"/>
      <c r="F15" t="s">
        <v>218</v>
      </c>
    </row>
    <row r="16" spans="1:6" x14ac:dyDescent="0.2">
      <c r="A16" s="12">
        <v>1</v>
      </c>
      <c r="B16" s="3">
        <v>130</v>
      </c>
      <c r="C16" s="3" t="s">
        <v>16</v>
      </c>
      <c r="D16" s="3">
        <v>10</v>
      </c>
      <c r="E16" s="3"/>
      <c r="F16" t="s">
        <v>218</v>
      </c>
    </row>
    <row r="17" spans="1:6" x14ac:dyDescent="0.2">
      <c r="A17" s="12">
        <v>1</v>
      </c>
      <c r="B17" s="3">
        <v>140</v>
      </c>
      <c r="C17" s="3" t="s">
        <v>17</v>
      </c>
      <c r="D17" s="3">
        <v>7</v>
      </c>
      <c r="E17" s="3"/>
      <c r="F17" t="s">
        <v>218</v>
      </c>
    </row>
    <row r="18" spans="1:6" x14ac:dyDescent="0.2">
      <c r="A18" s="12">
        <v>1</v>
      </c>
      <c r="B18" s="2">
        <v>150</v>
      </c>
      <c r="C18" s="2" t="s">
        <v>18</v>
      </c>
      <c r="D18" s="2">
        <v>14</v>
      </c>
      <c r="E18" s="2"/>
      <c r="F18" t="s">
        <v>218</v>
      </c>
    </row>
    <row r="19" spans="1:6" x14ac:dyDescent="0.2">
      <c r="A19" s="12">
        <v>1</v>
      </c>
      <c r="B19" s="2">
        <v>160</v>
      </c>
      <c r="C19" s="2" t="s">
        <v>19</v>
      </c>
      <c r="D19" s="2">
        <v>35</v>
      </c>
      <c r="E19" s="2"/>
      <c r="F19" t="s">
        <v>218</v>
      </c>
    </row>
    <row r="20" spans="1:6" x14ac:dyDescent="0.2">
      <c r="A20" s="12">
        <v>1</v>
      </c>
      <c r="B20" s="2">
        <v>170</v>
      </c>
      <c r="C20" s="2" t="s">
        <v>20</v>
      </c>
      <c r="D20" s="2">
        <v>10</v>
      </c>
      <c r="E20" s="2"/>
      <c r="F20" t="s">
        <v>218</v>
      </c>
    </row>
    <row r="21" spans="1:6" x14ac:dyDescent="0.2">
      <c r="A21" s="12">
        <v>1</v>
      </c>
      <c r="B21" s="2">
        <v>180</v>
      </c>
      <c r="C21" s="2" t="s">
        <v>21</v>
      </c>
      <c r="D21" s="2">
        <v>20</v>
      </c>
      <c r="E21" s="2"/>
      <c r="F21" t="s">
        <v>218</v>
      </c>
    </row>
    <row r="22" spans="1:6" x14ac:dyDescent="0.2">
      <c r="A22" s="12">
        <v>1</v>
      </c>
      <c r="B22" s="2">
        <v>190</v>
      </c>
      <c r="C22" s="2" t="s">
        <v>22</v>
      </c>
      <c r="D22" s="2">
        <v>12</v>
      </c>
      <c r="E22" s="2"/>
      <c r="F22" t="s">
        <v>218</v>
      </c>
    </row>
    <row r="23" spans="1:6" x14ac:dyDescent="0.2">
      <c r="A23" s="12">
        <v>1</v>
      </c>
      <c r="B23" s="2">
        <v>200</v>
      </c>
      <c r="C23" s="2" t="s">
        <v>23</v>
      </c>
      <c r="D23" s="2">
        <v>5</v>
      </c>
      <c r="E23" s="2"/>
    </row>
    <row r="24" spans="1:6" x14ac:dyDescent="0.2">
      <c r="A24" s="12">
        <v>1</v>
      </c>
      <c r="B24" s="2">
        <v>210</v>
      </c>
      <c r="C24" s="2" t="s">
        <v>24</v>
      </c>
      <c r="D24" s="2">
        <v>20</v>
      </c>
      <c r="E24" s="2"/>
    </row>
    <row r="25" spans="1:6" x14ac:dyDescent="0.2">
      <c r="A25" s="12">
        <v>1</v>
      </c>
      <c r="B25" s="2">
        <v>300</v>
      </c>
      <c r="C25" s="2" t="s">
        <v>33</v>
      </c>
      <c r="D25" s="2">
        <v>150</v>
      </c>
      <c r="E25" s="2" t="s">
        <v>218</v>
      </c>
      <c r="F25" t="s">
        <v>218</v>
      </c>
    </row>
    <row r="26" spans="1:6" x14ac:dyDescent="0.2">
      <c r="A26" s="12">
        <v>1</v>
      </c>
      <c r="B26" s="2">
        <v>360</v>
      </c>
      <c r="C26" s="2" t="s">
        <v>39</v>
      </c>
      <c r="D26" s="2">
        <v>15</v>
      </c>
      <c r="E26" s="2"/>
      <c r="F26" t="s">
        <v>218</v>
      </c>
    </row>
    <row r="27" spans="1:6" x14ac:dyDescent="0.2">
      <c r="A27" s="12">
        <v>2</v>
      </c>
      <c r="B27" s="2">
        <v>220</v>
      </c>
      <c r="C27" s="2" t="s">
        <v>25</v>
      </c>
      <c r="D27" s="2">
        <v>25</v>
      </c>
      <c r="E27" s="2"/>
      <c r="F27" t="s">
        <v>218</v>
      </c>
    </row>
    <row r="28" spans="1:6" x14ac:dyDescent="0.2">
      <c r="A28" s="12">
        <v>2</v>
      </c>
      <c r="B28" s="3">
        <v>230</v>
      </c>
      <c r="C28" s="3" t="s">
        <v>26</v>
      </c>
      <c r="D28" s="3">
        <v>135</v>
      </c>
      <c r="E28" s="3" t="s">
        <v>228</v>
      </c>
      <c r="F28" t="s">
        <v>218</v>
      </c>
    </row>
    <row r="29" spans="1:6" x14ac:dyDescent="0.2">
      <c r="A29" s="12">
        <v>2</v>
      </c>
      <c r="B29" s="3">
        <v>240</v>
      </c>
      <c r="C29" s="3" t="s">
        <v>27</v>
      </c>
      <c r="D29" s="3">
        <v>30</v>
      </c>
      <c r="E29" s="3" t="s">
        <v>218</v>
      </c>
      <c r="F29" t="s">
        <v>218</v>
      </c>
    </row>
    <row r="30" spans="1:6" x14ac:dyDescent="0.2">
      <c r="A30" s="12">
        <v>2</v>
      </c>
      <c r="B30" s="3">
        <v>250</v>
      </c>
      <c r="C30" s="3" t="s">
        <v>28</v>
      </c>
      <c r="D30" s="3">
        <v>50</v>
      </c>
      <c r="E30" s="3"/>
    </row>
    <row r="31" spans="1:6" x14ac:dyDescent="0.2">
      <c r="A31" s="12">
        <v>2</v>
      </c>
      <c r="B31" s="2">
        <v>260</v>
      </c>
      <c r="C31" s="2" t="s">
        <v>29</v>
      </c>
      <c r="D31" s="2">
        <v>10</v>
      </c>
      <c r="E31" s="2"/>
      <c r="F31" t="s">
        <v>218</v>
      </c>
    </row>
    <row r="32" spans="1:6" x14ac:dyDescent="0.2">
      <c r="A32" s="12">
        <v>2</v>
      </c>
      <c r="B32" s="2">
        <v>270</v>
      </c>
      <c r="C32" s="2" t="s">
        <v>30</v>
      </c>
      <c r="D32" s="2">
        <v>20</v>
      </c>
      <c r="E32" s="2"/>
    </row>
    <row r="33" spans="1:6" x14ac:dyDescent="0.2">
      <c r="A33" s="12">
        <v>2</v>
      </c>
      <c r="B33" s="2">
        <v>280</v>
      </c>
      <c r="C33" s="2" t="s">
        <v>31</v>
      </c>
      <c r="D33" s="2">
        <v>10</v>
      </c>
      <c r="E33" s="2"/>
    </row>
    <row r="34" spans="1:6" x14ac:dyDescent="0.2">
      <c r="A34" s="12">
        <v>2</v>
      </c>
      <c r="B34" s="2">
        <v>310</v>
      </c>
      <c r="C34" s="2" t="s">
        <v>34</v>
      </c>
      <c r="D34" s="2">
        <v>40</v>
      </c>
      <c r="E34" s="2" t="s">
        <v>218</v>
      </c>
      <c r="F34" t="s">
        <v>218</v>
      </c>
    </row>
    <row r="35" spans="1:6" x14ac:dyDescent="0.2">
      <c r="A35" s="12">
        <v>2</v>
      </c>
      <c r="B35" s="2">
        <v>320</v>
      </c>
      <c r="C35" s="2" t="s">
        <v>35</v>
      </c>
      <c r="D35" s="2">
        <v>60</v>
      </c>
      <c r="E35" s="2" t="s">
        <v>218</v>
      </c>
      <c r="F35" t="s">
        <v>218</v>
      </c>
    </row>
    <row r="36" spans="1:6" x14ac:dyDescent="0.2">
      <c r="A36" s="12">
        <v>2</v>
      </c>
      <c r="B36" s="2">
        <v>330</v>
      </c>
      <c r="C36" s="2" t="s">
        <v>36</v>
      </c>
      <c r="D36" s="2">
        <v>12</v>
      </c>
      <c r="E36" s="2"/>
    </row>
    <row r="37" spans="1:6" x14ac:dyDescent="0.2">
      <c r="A37" s="12">
        <v>2</v>
      </c>
      <c r="B37" s="2">
        <v>340</v>
      </c>
      <c r="C37" s="2" t="s">
        <v>37</v>
      </c>
      <c r="D37" s="2"/>
      <c r="E37" s="2"/>
    </row>
    <row r="38" spans="1:6" x14ac:dyDescent="0.2">
      <c r="A38" s="12">
        <v>2</v>
      </c>
      <c r="B38" s="2">
        <v>350</v>
      </c>
      <c r="C38" s="2" t="s">
        <v>38</v>
      </c>
      <c r="D38" s="2">
        <v>40</v>
      </c>
      <c r="E38" s="2"/>
    </row>
    <row r="39" spans="1:6" x14ac:dyDescent="0.2">
      <c r="A39" s="12">
        <v>2</v>
      </c>
      <c r="B39" s="2">
        <v>370</v>
      </c>
      <c r="C39" s="2" t="s">
        <v>40</v>
      </c>
      <c r="D39" s="2">
        <v>150</v>
      </c>
      <c r="E39" s="2"/>
      <c r="F39" t="s">
        <v>218</v>
      </c>
    </row>
    <row r="40" spans="1:6" x14ac:dyDescent="0.2">
      <c r="A40" s="12">
        <v>2</v>
      </c>
      <c r="B40" s="2">
        <v>380</v>
      </c>
      <c r="C40" s="2" t="s">
        <v>41</v>
      </c>
      <c r="D40" s="2">
        <v>90</v>
      </c>
      <c r="E40" s="2"/>
      <c r="F40" t="s">
        <v>218</v>
      </c>
    </row>
    <row r="41" spans="1:6" x14ac:dyDescent="0.2">
      <c r="A41" s="12">
        <v>2</v>
      </c>
      <c r="B41" s="2">
        <v>390</v>
      </c>
      <c r="C41" s="2" t="s">
        <v>42</v>
      </c>
      <c r="D41" s="2">
        <v>45</v>
      </c>
      <c r="E41" s="2"/>
    </row>
    <row r="42" spans="1:6" x14ac:dyDescent="0.2">
      <c r="A42" s="12">
        <v>2</v>
      </c>
      <c r="B42" s="2">
        <v>400</v>
      </c>
      <c r="C42" s="2" t="s">
        <v>43</v>
      </c>
      <c r="D42" s="2">
        <v>25</v>
      </c>
      <c r="E42" s="2"/>
    </row>
    <row r="43" spans="1:6" x14ac:dyDescent="0.2">
      <c r="A43" s="12">
        <v>2</v>
      </c>
      <c r="B43" s="2">
        <v>410</v>
      </c>
      <c r="C43" s="2" t="s">
        <v>44</v>
      </c>
      <c r="D43" s="2">
        <v>10</v>
      </c>
      <c r="E43" s="2"/>
      <c r="F43" t="s">
        <v>218</v>
      </c>
    </row>
    <row r="44" spans="1:6" x14ac:dyDescent="0.2">
      <c r="A44" s="12">
        <v>2</v>
      </c>
      <c r="B44" s="2">
        <v>420</v>
      </c>
      <c r="C44" s="2" t="s">
        <v>45</v>
      </c>
      <c r="D44" s="2">
        <v>10</v>
      </c>
      <c r="E44" s="2"/>
    </row>
    <row r="45" spans="1:6" x14ac:dyDescent="0.2">
      <c r="A45" s="12">
        <v>2</v>
      </c>
      <c r="B45" s="2">
        <v>430</v>
      </c>
      <c r="C45" s="2" t="s">
        <v>46</v>
      </c>
      <c r="D45" s="2">
        <v>5</v>
      </c>
      <c r="E45" s="2"/>
    </row>
    <row r="46" spans="1:6" x14ac:dyDescent="0.2">
      <c r="A46" s="12">
        <v>2</v>
      </c>
      <c r="B46" s="2">
        <v>440</v>
      </c>
      <c r="C46" s="2" t="s">
        <v>47</v>
      </c>
      <c r="D46" s="2">
        <v>10</v>
      </c>
      <c r="E46" s="2"/>
    </row>
    <row r="47" spans="1:6" x14ac:dyDescent="0.2">
      <c r="A47" s="12">
        <v>2</v>
      </c>
      <c r="B47" s="2">
        <v>450</v>
      </c>
      <c r="C47" s="2" t="s">
        <v>48</v>
      </c>
      <c r="D47" s="2">
        <v>60</v>
      </c>
      <c r="E47" s="2"/>
    </row>
    <row r="48" spans="1:6" x14ac:dyDescent="0.2">
      <c r="A48" s="12">
        <v>2</v>
      </c>
      <c r="B48" s="2">
        <v>460</v>
      </c>
      <c r="C48" s="2" t="s">
        <v>49</v>
      </c>
      <c r="D48" s="2">
        <v>35</v>
      </c>
      <c r="E48" s="2"/>
    </row>
    <row r="49" spans="1:6" x14ac:dyDescent="0.2">
      <c r="A49" s="12">
        <v>2</v>
      </c>
      <c r="B49" s="2">
        <v>470</v>
      </c>
      <c r="C49" s="2" t="s">
        <v>50</v>
      </c>
      <c r="D49" s="2">
        <v>45</v>
      </c>
      <c r="E49" s="2"/>
    </row>
    <row r="50" spans="1:6" x14ac:dyDescent="0.2">
      <c r="A50" s="12">
        <v>2</v>
      </c>
      <c r="B50" s="2">
        <v>480</v>
      </c>
      <c r="C50" s="2" t="s">
        <v>51</v>
      </c>
      <c r="D50" s="2">
        <v>20</v>
      </c>
      <c r="E50" s="2"/>
      <c r="F50" t="s">
        <v>218</v>
      </c>
    </row>
    <row r="51" spans="1:6" x14ac:dyDescent="0.2">
      <c r="A51" s="12">
        <v>2</v>
      </c>
      <c r="B51" s="2">
        <v>490</v>
      </c>
      <c r="C51" s="2" t="s">
        <v>52</v>
      </c>
      <c r="D51" s="2">
        <v>210</v>
      </c>
      <c r="E51" s="2"/>
    </row>
    <row r="52" spans="1:6" x14ac:dyDescent="0.2">
      <c r="A52" s="12">
        <v>2</v>
      </c>
      <c r="B52" s="2">
        <v>500</v>
      </c>
      <c r="C52" s="2" t="s">
        <v>53</v>
      </c>
      <c r="D52" s="2">
        <v>10</v>
      </c>
      <c r="E52" s="2"/>
      <c r="F52" t="s">
        <v>218</v>
      </c>
    </row>
    <row r="53" spans="1:6" x14ac:dyDescent="0.2">
      <c r="A53" s="12">
        <v>2</v>
      </c>
      <c r="B53" s="2">
        <v>510</v>
      </c>
      <c r="C53" s="2" t="s">
        <v>54</v>
      </c>
      <c r="D53" s="2">
        <v>10</v>
      </c>
      <c r="E53" s="2"/>
    </row>
    <row r="54" spans="1:6" x14ac:dyDescent="0.2">
      <c r="A54" s="12">
        <v>2</v>
      </c>
      <c r="B54" s="2">
        <v>520</v>
      </c>
      <c r="C54" s="2" t="s">
        <v>55</v>
      </c>
      <c r="D54" s="2">
        <v>10</v>
      </c>
      <c r="E54" s="2"/>
    </row>
    <row r="55" spans="1:6" x14ac:dyDescent="0.2">
      <c r="A55" s="12">
        <v>2</v>
      </c>
      <c r="B55" s="2">
        <v>530</v>
      </c>
      <c r="C55" s="2" t="s">
        <v>56</v>
      </c>
      <c r="D55" s="2">
        <v>10</v>
      </c>
      <c r="E55" s="2"/>
    </row>
    <row r="56" spans="1:6" x14ac:dyDescent="0.2">
      <c r="A56" s="13">
        <v>2</v>
      </c>
      <c r="B56" s="3">
        <v>540</v>
      </c>
      <c r="C56" s="3" t="s">
        <v>57</v>
      </c>
      <c r="D56" s="3">
        <v>10</v>
      </c>
      <c r="E56" s="3"/>
      <c r="F56" t="s">
        <v>218</v>
      </c>
    </row>
    <row r="57" spans="1:6" x14ac:dyDescent="0.2">
      <c r="A57" s="12">
        <v>2</v>
      </c>
      <c r="B57" s="2">
        <v>550</v>
      </c>
      <c r="C57" s="2" t="s">
        <v>58</v>
      </c>
      <c r="D57" s="2">
        <v>5</v>
      </c>
      <c r="E57" s="2"/>
    </row>
    <row r="58" spans="1:6" x14ac:dyDescent="0.2">
      <c r="A58" s="12">
        <v>2</v>
      </c>
      <c r="B58" s="2">
        <v>560</v>
      </c>
      <c r="C58" s="2" t="s">
        <v>59</v>
      </c>
      <c r="D58" s="2">
        <v>15</v>
      </c>
      <c r="E58" s="2"/>
      <c r="F58" t="s">
        <v>218</v>
      </c>
    </row>
    <row r="59" spans="1:6" x14ac:dyDescent="0.2">
      <c r="A59" s="12">
        <v>2</v>
      </c>
      <c r="B59" s="2">
        <v>570</v>
      </c>
      <c r="C59" s="2" t="s">
        <v>60</v>
      </c>
      <c r="D59" s="2">
        <v>60</v>
      </c>
      <c r="E59" s="2"/>
    </row>
    <row r="60" spans="1:6" x14ac:dyDescent="0.2">
      <c r="A60" s="12">
        <v>2</v>
      </c>
      <c r="B60" s="2">
        <v>580</v>
      </c>
      <c r="C60" s="2" t="s">
        <v>61</v>
      </c>
      <c r="D60" s="2"/>
      <c r="E60" s="2"/>
    </row>
    <row r="61" spans="1:6" x14ac:dyDescent="0.2">
      <c r="A61" s="12">
        <v>2</v>
      </c>
      <c r="B61" s="2">
        <v>590</v>
      </c>
      <c r="C61" s="2" t="s">
        <v>62</v>
      </c>
      <c r="D61" s="2">
        <v>7</v>
      </c>
      <c r="E61" s="2"/>
    </row>
    <row r="62" spans="1:6" x14ac:dyDescent="0.2">
      <c r="A62" s="12">
        <v>2</v>
      </c>
      <c r="B62" s="2">
        <v>600</v>
      </c>
      <c r="C62" s="2" t="s">
        <v>63</v>
      </c>
      <c r="D62" s="2">
        <v>37</v>
      </c>
      <c r="E62" s="2"/>
    </row>
    <row r="63" spans="1:6" x14ac:dyDescent="0.2">
      <c r="A63" s="12">
        <v>2</v>
      </c>
      <c r="B63" s="2">
        <v>610</v>
      </c>
      <c r="C63" s="2" t="s">
        <v>64</v>
      </c>
      <c r="D63" s="2">
        <v>48</v>
      </c>
      <c r="E63" s="2"/>
    </row>
    <row r="64" spans="1:6" x14ac:dyDescent="0.2">
      <c r="A64" s="12">
        <v>2</v>
      </c>
      <c r="B64" s="2">
        <v>620</v>
      </c>
      <c r="C64" s="2" t="s">
        <v>65</v>
      </c>
      <c r="D64" s="2">
        <v>50</v>
      </c>
      <c r="E64" s="2"/>
    </row>
    <row r="65" spans="1:6" x14ac:dyDescent="0.2">
      <c r="A65" s="13">
        <v>2</v>
      </c>
      <c r="B65" s="3">
        <v>630</v>
      </c>
      <c r="C65" s="3" t="s">
        <v>66</v>
      </c>
      <c r="D65" s="3">
        <v>15</v>
      </c>
      <c r="E65" s="3"/>
      <c r="F65" t="s">
        <v>218</v>
      </c>
    </row>
    <row r="66" spans="1:6" x14ac:dyDescent="0.2">
      <c r="A66" s="13">
        <v>2</v>
      </c>
      <c r="B66" s="3">
        <v>640</v>
      </c>
      <c r="C66" s="3" t="s">
        <v>67</v>
      </c>
      <c r="D66" s="3">
        <v>5</v>
      </c>
      <c r="E66" s="3"/>
    </row>
    <row r="67" spans="1:6" x14ac:dyDescent="0.2">
      <c r="A67" s="12">
        <v>2</v>
      </c>
      <c r="B67" s="2">
        <v>650</v>
      </c>
      <c r="C67" s="2" t="s">
        <v>68</v>
      </c>
      <c r="D67" s="2">
        <v>25</v>
      </c>
      <c r="E67" s="2"/>
      <c r="F67" t="s">
        <v>218</v>
      </c>
    </row>
    <row r="68" spans="1:6" x14ac:dyDescent="0.2">
      <c r="A68" s="12">
        <v>2</v>
      </c>
      <c r="B68" s="2">
        <v>660</v>
      </c>
      <c r="C68" s="2" t="s">
        <v>69</v>
      </c>
      <c r="D68" s="2">
        <v>20</v>
      </c>
      <c r="E68" s="2"/>
      <c r="F68" t="s">
        <v>218</v>
      </c>
    </row>
    <row r="69" spans="1:6" x14ac:dyDescent="0.2">
      <c r="A69" s="12">
        <v>2</v>
      </c>
      <c r="B69" s="2">
        <v>680</v>
      </c>
      <c r="C69" s="2" t="s">
        <v>70</v>
      </c>
      <c r="D69" s="2">
        <v>66</v>
      </c>
      <c r="E69" s="2"/>
      <c r="F69" t="s">
        <v>218</v>
      </c>
    </row>
    <row r="70" spans="1:6" x14ac:dyDescent="0.2">
      <c r="A70" s="12">
        <v>2</v>
      </c>
      <c r="B70" s="2">
        <v>690</v>
      </c>
      <c r="C70" s="2" t="s">
        <v>71</v>
      </c>
      <c r="D70" s="2">
        <v>8</v>
      </c>
      <c r="E70" s="2"/>
    </row>
    <row r="71" spans="1:6" x14ac:dyDescent="0.2">
      <c r="A71" s="12">
        <v>3</v>
      </c>
      <c r="B71" s="2">
        <v>700</v>
      </c>
      <c r="C71" s="2" t="s">
        <v>72</v>
      </c>
      <c r="D71" s="2">
        <v>15</v>
      </c>
      <c r="E71" s="2"/>
    </row>
    <row r="72" spans="1:6" x14ac:dyDescent="0.2">
      <c r="A72" s="12">
        <v>3</v>
      </c>
      <c r="B72" s="2">
        <v>710</v>
      </c>
      <c r="C72" s="2" t="s">
        <v>73</v>
      </c>
      <c r="D72" s="2">
        <v>20</v>
      </c>
      <c r="E72" s="2"/>
      <c r="F72" t="s">
        <v>218</v>
      </c>
    </row>
    <row r="73" spans="1:6" x14ac:dyDescent="0.2">
      <c r="A73" s="12">
        <v>3</v>
      </c>
      <c r="B73" s="2">
        <v>720</v>
      </c>
      <c r="C73" s="2" t="s">
        <v>74</v>
      </c>
      <c r="D73" s="2">
        <v>15</v>
      </c>
      <c r="E73" s="2"/>
    </row>
    <row r="74" spans="1:6" x14ac:dyDescent="0.2">
      <c r="A74" s="12">
        <v>3</v>
      </c>
      <c r="B74" s="2">
        <v>730</v>
      </c>
      <c r="C74" s="2" t="s">
        <v>75</v>
      </c>
      <c r="D74" s="2">
        <f>60*3.25</f>
        <v>195</v>
      </c>
      <c r="E74" s="2"/>
    </row>
    <row r="75" spans="1:6" x14ac:dyDescent="0.2">
      <c r="A75" s="12">
        <v>3</v>
      </c>
      <c r="B75" s="2">
        <v>740</v>
      </c>
      <c r="C75" s="2" t="s">
        <v>76</v>
      </c>
      <c r="D75" s="2">
        <v>80</v>
      </c>
      <c r="E75" s="2"/>
    </row>
    <row r="76" spans="1:6" x14ac:dyDescent="0.2">
      <c r="A76" s="12">
        <v>3</v>
      </c>
      <c r="B76" s="2">
        <v>750</v>
      </c>
      <c r="C76" s="2" t="s">
        <v>77</v>
      </c>
      <c r="D76" s="2">
        <v>15</v>
      </c>
      <c r="E76" s="2"/>
      <c r="F76" t="s">
        <v>218</v>
      </c>
    </row>
    <row r="77" spans="1:6" x14ac:dyDescent="0.2">
      <c r="A77" s="12">
        <v>3</v>
      </c>
      <c r="B77" s="2">
        <v>760</v>
      </c>
      <c r="C77" s="2" t="s">
        <v>78</v>
      </c>
      <c r="D77" s="2">
        <v>20</v>
      </c>
      <c r="E77" s="2"/>
      <c r="F77" t="s">
        <v>218</v>
      </c>
    </row>
    <row r="78" spans="1:6" x14ac:dyDescent="0.2">
      <c r="A78" s="12">
        <v>3</v>
      </c>
      <c r="B78" s="2">
        <v>770</v>
      </c>
      <c r="C78" s="2" t="s">
        <v>79</v>
      </c>
      <c r="D78" s="2">
        <v>130</v>
      </c>
      <c r="E78" s="2"/>
      <c r="F78" t="s">
        <v>218</v>
      </c>
    </row>
    <row r="79" spans="1:6" x14ac:dyDescent="0.2">
      <c r="A79" s="12">
        <v>3</v>
      </c>
      <c r="B79" s="2">
        <v>780</v>
      </c>
      <c r="C79" s="2" t="s">
        <v>80</v>
      </c>
      <c r="D79" s="2">
        <v>5</v>
      </c>
      <c r="E79" s="2"/>
    </row>
    <row r="80" spans="1:6" x14ac:dyDescent="0.2">
      <c r="A80" s="12">
        <v>3</v>
      </c>
      <c r="B80" s="2">
        <v>790</v>
      </c>
      <c r="C80" s="2" t="s">
        <v>81</v>
      </c>
      <c r="D80" s="2">
        <v>33</v>
      </c>
      <c r="E80" s="2"/>
    </row>
    <row r="81" spans="1:6" x14ac:dyDescent="0.2">
      <c r="A81" s="12">
        <v>3</v>
      </c>
      <c r="B81" s="2">
        <v>800</v>
      </c>
      <c r="C81" s="2" t="s">
        <v>82</v>
      </c>
      <c r="D81" s="2">
        <v>10</v>
      </c>
      <c r="E81" s="2"/>
      <c r="F81" t="s">
        <v>218</v>
      </c>
    </row>
    <row r="82" spans="1:6" x14ac:dyDescent="0.2">
      <c r="A82" s="12">
        <v>3</v>
      </c>
      <c r="B82" s="2">
        <v>810</v>
      </c>
      <c r="C82" s="2" t="s">
        <v>83</v>
      </c>
      <c r="D82" s="2">
        <v>15</v>
      </c>
      <c r="E82" s="2"/>
      <c r="F82" t="s">
        <v>218</v>
      </c>
    </row>
    <row r="83" spans="1:6" x14ac:dyDescent="0.2">
      <c r="A83" s="12">
        <v>3</v>
      </c>
      <c r="B83" s="2">
        <v>820</v>
      </c>
      <c r="C83" s="2" t="s">
        <v>84</v>
      </c>
      <c r="D83" s="2">
        <v>5</v>
      </c>
      <c r="E83" s="2"/>
      <c r="F83" t="s">
        <v>218</v>
      </c>
    </row>
    <row r="84" spans="1:6" x14ac:dyDescent="0.2">
      <c r="A84" s="12">
        <v>3</v>
      </c>
      <c r="B84" s="2">
        <v>830</v>
      </c>
      <c r="C84" s="2" t="s">
        <v>85</v>
      </c>
      <c r="D84" s="2">
        <v>25</v>
      </c>
      <c r="E84" s="2"/>
      <c r="F84" t="s">
        <v>218</v>
      </c>
    </row>
    <row r="85" spans="1:6" x14ac:dyDescent="0.2">
      <c r="A85" s="12">
        <v>3</v>
      </c>
      <c r="B85" s="2">
        <v>840</v>
      </c>
      <c r="C85" s="2" t="s">
        <v>86</v>
      </c>
      <c r="D85" s="2">
        <v>10</v>
      </c>
      <c r="E85" s="2"/>
    </row>
    <row r="86" spans="1:6" x14ac:dyDescent="0.2">
      <c r="A86" s="12">
        <v>3</v>
      </c>
      <c r="B86" s="2">
        <v>850</v>
      </c>
      <c r="C86" s="2" t="s">
        <v>87</v>
      </c>
      <c r="D86" s="2">
        <v>1</v>
      </c>
      <c r="E86" s="2"/>
    </row>
    <row r="87" spans="1:6" x14ac:dyDescent="0.2">
      <c r="A87" s="12">
        <v>3</v>
      </c>
      <c r="B87" s="2">
        <v>860</v>
      </c>
      <c r="C87" s="2" t="s">
        <v>88</v>
      </c>
      <c r="D87" s="2">
        <v>5</v>
      </c>
      <c r="E87" s="2"/>
    </row>
    <row r="88" spans="1:6" x14ac:dyDescent="0.2">
      <c r="A88" s="12">
        <v>3</v>
      </c>
      <c r="B88" s="2">
        <v>870</v>
      </c>
      <c r="C88" s="2" t="s">
        <v>89</v>
      </c>
      <c r="D88" s="2">
        <v>25</v>
      </c>
      <c r="E88" s="2"/>
    </row>
    <row r="89" spans="1:6" x14ac:dyDescent="0.2">
      <c r="A89" s="12">
        <v>3</v>
      </c>
      <c r="B89" s="2">
        <v>880</v>
      </c>
      <c r="C89" s="2" t="s">
        <v>90</v>
      </c>
      <c r="D89" s="2">
        <v>10</v>
      </c>
      <c r="E89" s="2"/>
    </row>
    <row r="90" spans="1:6" x14ac:dyDescent="0.2">
      <c r="A90" s="12">
        <v>3</v>
      </c>
      <c r="B90" s="2">
        <v>890</v>
      </c>
      <c r="C90" s="2" t="s">
        <v>91</v>
      </c>
      <c r="D90" s="2">
        <v>5</v>
      </c>
      <c r="E90" s="2" t="s">
        <v>218</v>
      </c>
      <c r="F90" t="s">
        <v>218</v>
      </c>
    </row>
    <row r="91" spans="1:6" x14ac:dyDescent="0.2">
      <c r="A91" s="12">
        <v>3</v>
      </c>
      <c r="B91" s="2">
        <v>900</v>
      </c>
      <c r="C91" s="2" t="s">
        <v>92</v>
      </c>
      <c r="D91" s="2">
        <v>25</v>
      </c>
      <c r="E91" s="2" t="s">
        <v>218</v>
      </c>
      <c r="F91" t="s">
        <v>218</v>
      </c>
    </row>
    <row r="92" spans="1:6" x14ac:dyDescent="0.2">
      <c r="A92" s="12">
        <v>3</v>
      </c>
      <c r="B92" s="2">
        <v>910</v>
      </c>
      <c r="C92" s="2" t="s">
        <v>93</v>
      </c>
      <c r="D92" s="2">
        <v>20</v>
      </c>
      <c r="E92" s="2" t="s">
        <v>218</v>
      </c>
      <c r="F92" t="s">
        <v>218</v>
      </c>
    </row>
    <row r="93" spans="1:6" x14ac:dyDescent="0.2">
      <c r="A93" s="12">
        <v>3</v>
      </c>
      <c r="B93" s="2">
        <v>920</v>
      </c>
      <c r="C93" s="2" t="s">
        <v>94</v>
      </c>
      <c r="D93" s="2">
        <v>15</v>
      </c>
      <c r="E93" s="2" t="s">
        <v>218</v>
      </c>
      <c r="F93" t="s">
        <v>218</v>
      </c>
    </row>
    <row r="94" spans="1:6" x14ac:dyDescent="0.2">
      <c r="A94" s="12">
        <v>3</v>
      </c>
      <c r="B94" s="2">
        <v>930</v>
      </c>
      <c r="C94" s="2" t="s">
        <v>95</v>
      </c>
      <c r="D94" s="2">
        <v>5</v>
      </c>
      <c r="E94" s="2" t="s">
        <v>218</v>
      </c>
    </row>
    <row r="95" spans="1:6" x14ac:dyDescent="0.2">
      <c r="A95" s="12">
        <v>3</v>
      </c>
      <c r="B95" s="2">
        <v>940</v>
      </c>
      <c r="C95" s="2" t="s">
        <v>96</v>
      </c>
      <c r="D95" s="2">
        <v>35</v>
      </c>
      <c r="E95" s="2"/>
      <c r="F95" t="s">
        <v>218</v>
      </c>
    </row>
    <row r="96" spans="1:6" x14ac:dyDescent="0.2">
      <c r="A96" s="12">
        <v>3</v>
      </c>
      <c r="B96" s="2">
        <v>950</v>
      </c>
      <c r="C96" s="2" t="s">
        <v>97</v>
      </c>
      <c r="D96" s="2">
        <v>120</v>
      </c>
      <c r="E96" s="2"/>
      <c r="F96" t="s">
        <v>218</v>
      </c>
    </row>
    <row r="97" spans="1:6" x14ac:dyDescent="0.2">
      <c r="A97" s="12">
        <v>3</v>
      </c>
      <c r="B97" s="2">
        <v>960</v>
      </c>
      <c r="C97" s="2" t="s">
        <v>98</v>
      </c>
      <c r="D97" s="2">
        <v>20</v>
      </c>
      <c r="E97" s="2"/>
      <c r="F97" t="s">
        <v>218</v>
      </c>
    </row>
    <row r="98" spans="1:6" x14ac:dyDescent="0.2">
      <c r="A98" s="12">
        <v>3</v>
      </c>
      <c r="B98" s="2">
        <v>1150</v>
      </c>
      <c r="C98" s="2" t="s">
        <v>117</v>
      </c>
      <c r="D98" s="2">
        <v>30</v>
      </c>
      <c r="E98" s="2"/>
    </row>
    <row r="99" spans="1:6" x14ac:dyDescent="0.2">
      <c r="A99" s="12">
        <v>3</v>
      </c>
      <c r="B99" s="2">
        <v>1170</v>
      </c>
      <c r="C99" s="2" t="s">
        <v>119</v>
      </c>
      <c r="D99" s="2">
        <v>16</v>
      </c>
      <c r="E99" s="2"/>
      <c r="F99" t="s">
        <v>218</v>
      </c>
    </row>
    <row r="100" spans="1:6" x14ac:dyDescent="0.2">
      <c r="A100" s="12">
        <v>3</v>
      </c>
      <c r="B100" s="2">
        <v>1230</v>
      </c>
      <c r="C100" s="2" t="s">
        <v>125</v>
      </c>
      <c r="D100" s="2">
        <v>35</v>
      </c>
      <c r="E100" s="2" t="s">
        <v>218</v>
      </c>
      <c r="F100" t="s">
        <v>218</v>
      </c>
    </row>
    <row r="101" spans="1:6" x14ac:dyDescent="0.2">
      <c r="A101" s="12">
        <v>3</v>
      </c>
      <c r="B101" s="2">
        <v>1240</v>
      </c>
      <c r="C101" s="2" t="s">
        <v>126</v>
      </c>
      <c r="D101" s="2">
        <v>60</v>
      </c>
      <c r="E101" s="2"/>
    </row>
    <row r="102" spans="1:6" x14ac:dyDescent="0.2">
      <c r="A102" s="12">
        <v>3</v>
      </c>
      <c r="B102" s="2">
        <v>1245</v>
      </c>
      <c r="C102" s="2" t="s">
        <v>221</v>
      </c>
      <c r="D102" s="2">
        <v>10</v>
      </c>
      <c r="E102" s="2" t="s">
        <v>218</v>
      </c>
    </row>
    <row r="103" spans="1:6" x14ac:dyDescent="0.2">
      <c r="A103" s="12">
        <v>3</v>
      </c>
      <c r="B103" s="2">
        <v>1250</v>
      </c>
      <c r="C103" s="2" t="s">
        <v>127</v>
      </c>
      <c r="D103" s="2">
        <v>80</v>
      </c>
      <c r="E103" s="2" t="s">
        <v>218</v>
      </c>
      <c r="F103" t="s">
        <v>218</v>
      </c>
    </row>
    <row r="104" spans="1:6" x14ac:dyDescent="0.2">
      <c r="A104" s="12">
        <v>3</v>
      </c>
      <c r="B104" s="2">
        <v>1260</v>
      </c>
      <c r="C104" s="2" t="s">
        <v>128</v>
      </c>
      <c r="D104" s="2">
        <v>10</v>
      </c>
      <c r="E104" s="2"/>
      <c r="F104" t="s">
        <v>218</v>
      </c>
    </row>
    <row r="105" spans="1:6" x14ac:dyDescent="0.2">
      <c r="A105" s="12">
        <v>3</v>
      </c>
      <c r="B105" s="2">
        <v>1270</v>
      </c>
      <c r="C105" s="2" t="s">
        <v>129</v>
      </c>
      <c r="D105" s="2">
        <v>20</v>
      </c>
      <c r="E105" s="2"/>
      <c r="F105" t="s">
        <v>218</v>
      </c>
    </row>
    <row r="106" spans="1:6" x14ac:dyDescent="0.2">
      <c r="A106" s="12">
        <v>3</v>
      </c>
      <c r="B106" s="2">
        <v>1280</v>
      </c>
      <c r="C106" s="2" t="s">
        <v>130</v>
      </c>
      <c r="D106" s="2">
        <v>50</v>
      </c>
      <c r="E106" s="2"/>
      <c r="F106" t="s">
        <v>218</v>
      </c>
    </row>
    <row r="107" spans="1:6" x14ac:dyDescent="0.2">
      <c r="A107" s="12">
        <v>3</v>
      </c>
      <c r="B107" s="2">
        <v>1285</v>
      </c>
      <c r="C107" s="2" t="s">
        <v>223</v>
      </c>
      <c r="D107" s="2">
        <v>10</v>
      </c>
      <c r="E107" s="2" t="s">
        <v>218</v>
      </c>
    </row>
    <row r="108" spans="1:6" x14ac:dyDescent="0.2">
      <c r="A108" s="12">
        <v>3</v>
      </c>
      <c r="B108" s="2">
        <v>1290</v>
      </c>
      <c r="C108" s="2" t="s">
        <v>131</v>
      </c>
      <c r="D108" s="2">
        <v>6</v>
      </c>
      <c r="E108" s="2"/>
      <c r="F108" t="s">
        <v>218</v>
      </c>
    </row>
    <row r="109" spans="1:6" x14ac:dyDescent="0.2">
      <c r="A109" s="12">
        <v>3</v>
      </c>
      <c r="B109" s="2">
        <v>1300</v>
      </c>
      <c r="C109" s="2" t="s">
        <v>132</v>
      </c>
      <c r="D109" s="2">
        <v>10</v>
      </c>
      <c r="E109" s="2" t="s">
        <v>218</v>
      </c>
    </row>
    <row r="110" spans="1:6" x14ac:dyDescent="0.2">
      <c r="A110" s="12">
        <v>3</v>
      </c>
      <c r="B110" s="2">
        <v>1310</v>
      </c>
      <c r="C110" s="2" t="s">
        <v>133</v>
      </c>
      <c r="D110" s="2">
        <v>5</v>
      </c>
      <c r="E110" s="2"/>
    </row>
    <row r="111" spans="1:6" x14ac:dyDescent="0.2">
      <c r="A111" s="12">
        <v>3</v>
      </c>
      <c r="B111" s="2">
        <v>1320</v>
      </c>
      <c r="C111" s="2" t="s">
        <v>134</v>
      </c>
      <c r="D111" s="2">
        <v>30</v>
      </c>
      <c r="E111" s="2"/>
      <c r="F111" t="s">
        <v>218</v>
      </c>
    </row>
    <row r="112" spans="1:6" x14ac:dyDescent="0.2">
      <c r="A112" s="12">
        <v>3</v>
      </c>
      <c r="B112" s="2">
        <v>1330</v>
      </c>
      <c r="C112" s="2" t="s">
        <v>135</v>
      </c>
      <c r="D112" s="2">
        <v>5</v>
      </c>
      <c r="E112" s="2"/>
      <c r="F112" t="s">
        <v>218</v>
      </c>
    </row>
    <row r="113" spans="1:6" x14ac:dyDescent="0.2">
      <c r="A113" s="12">
        <v>3</v>
      </c>
      <c r="B113" s="2">
        <v>1340</v>
      </c>
      <c r="C113" s="2" t="s">
        <v>136</v>
      </c>
      <c r="D113" s="2">
        <v>15</v>
      </c>
      <c r="E113" s="2"/>
      <c r="F113" t="s">
        <v>218</v>
      </c>
    </row>
    <row r="114" spans="1:6" x14ac:dyDescent="0.2">
      <c r="A114" s="12">
        <v>3</v>
      </c>
      <c r="B114" s="2">
        <v>1350</v>
      </c>
      <c r="C114" s="2" t="s">
        <v>137</v>
      </c>
      <c r="D114" s="2">
        <v>25</v>
      </c>
      <c r="E114" s="2" t="s">
        <v>218</v>
      </c>
      <c r="F114" t="s">
        <v>218</v>
      </c>
    </row>
    <row r="115" spans="1:6" x14ac:dyDescent="0.2">
      <c r="A115" s="12">
        <v>3</v>
      </c>
      <c r="B115" s="2">
        <v>1360</v>
      </c>
      <c r="C115" s="2" t="s">
        <v>138</v>
      </c>
      <c r="D115" s="2">
        <v>10</v>
      </c>
      <c r="E115" s="2"/>
    </row>
    <row r="116" spans="1:6" x14ac:dyDescent="0.2">
      <c r="A116" s="12">
        <v>3</v>
      </c>
      <c r="B116" s="2">
        <v>1370</v>
      </c>
      <c r="C116" s="2" t="s">
        <v>139</v>
      </c>
      <c r="D116" s="2">
        <v>35</v>
      </c>
      <c r="E116" s="2"/>
    </row>
    <row r="117" spans="1:6" x14ac:dyDescent="0.2">
      <c r="A117" s="12">
        <v>3</v>
      </c>
      <c r="B117" s="2">
        <v>1380</v>
      </c>
      <c r="C117" s="2" t="s">
        <v>140</v>
      </c>
      <c r="D117" s="2">
        <v>120</v>
      </c>
      <c r="E117" s="2"/>
      <c r="F117" t="s">
        <v>218</v>
      </c>
    </row>
    <row r="118" spans="1:6" x14ac:dyDescent="0.2">
      <c r="A118" s="12">
        <v>3</v>
      </c>
      <c r="B118" s="2">
        <v>1450</v>
      </c>
      <c r="C118" s="2" t="s">
        <v>146</v>
      </c>
      <c r="D118" s="2">
        <v>19</v>
      </c>
      <c r="E118" s="2"/>
    </row>
    <row r="119" spans="1:6" x14ac:dyDescent="0.2">
      <c r="A119" s="12">
        <v>3</v>
      </c>
      <c r="B119" s="2">
        <v>1470</v>
      </c>
      <c r="C119" s="2" t="s">
        <v>148</v>
      </c>
      <c r="D119" s="2">
        <v>30</v>
      </c>
      <c r="E119" s="2"/>
      <c r="F119" t="s">
        <v>218</v>
      </c>
    </row>
    <row r="120" spans="1:6" x14ac:dyDescent="0.2">
      <c r="A120" s="12">
        <v>3</v>
      </c>
      <c r="B120" s="2">
        <v>1520</v>
      </c>
      <c r="C120" s="2" t="s">
        <v>229</v>
      </c>
      <c r="D120" s="2">
        <v>35</v>
      </c>
      <c r="E120" s="2" t="s">
        <v>218</v>
      </c>
      <c r="F120" t="s">
        <v>218</v>
      </c>
    </row>
    <row r="121" spans="1:6" x14ac:dyDescent="0.2">
      <c r="A121" s="12">
        <v>3</v>
      </c>
      <c r="B121" s="2">
        <v>1640</v>
      </c>
      <c r="C121" s="2" t="s">
        <v>165</v>
      </c>
      <c r="D121" s="2">
        <v>2</v>
      </c>
      <c r="E121" s="2"/>
    </row>
    <row r="122" spans="1:6" x14ac:dyDescent="0.2">
      <c r="A122" s="12">
        <v>3</v>
      </c>
      <c r="B122" s="2">
        <v>1650</v>
      </c>
      <c r="C122" s="2" t="s">
        <v>166</v>
      </c>
      <c r="D122" s="2">
        <v>40</v>
      </c>
      <c r="E122" s="2"/>
    </row>
    <row r="123" spans="1:6" x14ac:dyDescent="0.2">
      <c r="A123" s="12">
        <v>3</v>
      </c>
      <c r="B123" s="2">
        <v>1660</v>
      </c>
      <c r="C123" s="2" t="s">
        <v>167</v>
      </c>
      <c r="D123" s="2">
        <v>10</v>
      </c>
      <c r="E123" s="2"/>
      <c r="F123" t="s">
        <v>218</v>
      </c>
    </row>
    <row r="124" spans="1:6" x14ac:dyDescent="0.2">
      <c r="A124" s="12">
        <v>3</v>
      </c>
      <c r="B124" s="2">
        <v>1880</v>
      </c>
      <c r="C124" s="2" t="s">
        <v>189</v>
      </c>
      <c r="D124" s="2">
        <v>15</v>
      </c>
      <c r="E124" s="2"/>
    </row>
    <row r="125" spans="1:6" x14ac:dyDescent="0.2">
      <c r="A125" s="12">
        <v>3</v>
      </c>
      <c r="B125" s="2">
        <v>1890</v>
      </c>
      <c r="C125" s="2" t="s">
        <v>190</v>
      </c>
      <c r="D125" s="2"/>
      <c r="E125" s="2"/>
    </row>
    <row r="126" spans="1:6" x14ac:dyDescent="0.2">
      <c r="A126" s="12">
        <v>4</v>
      </c>
      <c r="B126" s="2">
        <v>970</v>
      </c>
      <c r="C126" s="2" t="s">
        <v>99</v>
      </c>
      <c r="D126" s="2">
        <v>10</v>
      </c>
      <c r="E126" s="2"/>
      <c r="F126" t="s">
        <v>218</v>
      </c>
    </row>
    <row r="127" spans="1:6" x14ac:dyDescent="0.2">
      <c r="A127" s="12">
        <v>4</v>
      </c>
      <c r="B127" s="2">
        <v>980</v>
      </c>
      <c r="C127" s="2" t="s">
        <v>100</v>
      </c>
      <c r="D127" s="2">
        <v>20</v>
      </c>
      <c r="E127" s="2"/>
      <c r="F127" t="s">
        <v>218</v>
      </c>
    </row>
    <row r="128" spans="1:6" x14ac:dyDescent="0.2">
      <c r="A128" s="13">
        <v>4</v>
      </c>
      <c r="B128" s="3">
        <v>990</v>
      </c>
      <c r="C128" s="3" t="s">
        <v>101</v>
      </c>
      <c r="D128" s="3">
        <v>15</v>
      </c>
      <c r="E128" s="3"/>
      <c r="F128" t="s">
        <v>218</v>
      </c>
    </row>
    <row r="129" spans="1:6" x14ac:dyDescent="0.2">
      <c r="A129" s="12">
        <v>4</v>
      </c>
      <c r="B129" s="2">
        <v>1000</v>
      </c>
      <c r="C129" s="2" t="s">
        <v>102</v>
      </c>
      <c r="D129" s="2">
        <v>30</v>
      </c>
      <c r="E129" s="2"/>
      <c r="F129" t="s">
        <v>218</v>
      </c>
    </row>
    <row r="130" spans="1:6" x14ac:dyDescent="0.2">
      <c r="A130" s="12">
        <v>4</v>
      </c>
      <c r="B130" s="2">
        <v>1010</v>
      </c>
      <c r="C130" s="2" t="s">
        <v>103</v>
      </c>
      <c r="D130" s="2">
        <v>10</v>
      </c>
      <c r="E130" s="2"/>
      <c r="F130" t="s">
        <v>218</v>
      </c>
    </row>
    <row r="131" spans="1:6" x14ac:dyDescent="0.2">
      <c r="A131" s="12">
        <v>4</v>
      </c>
      <c r="B131" s="2">
        <v>1020</v>
      </c>
      <c r="C131" s="2" t="s">
        <v>104</v>
      </c>
      <c r="D131" s="2">
        <v>78</v>
      </c>
      <c r="E131" s="2"/>
    </row>
    <row r="132" spans="1:6" x14ac:dyDescent="0.2">
      <c r="A132" s="12">
        <v>4</v>
      </c>
      <c r="B132" s="2">
        <v>1030</v>
      </c>
      <c r="C132" s="2" t="s">
        <v>105</v>
      </c>
      <c r="D132" s="2">
        <v>6</v>
      </c>
      <c r="E132" s="2"/>
      <c r="F132" t="s">
        <v>218</v>
      </c>
    </row>
    <row r="133" spans="1:6" x14ac:dyDescent="0.2">
      <c r="A133" s="12">
        <v>4</v>
      </c>
      <c r="B133" s="2">
        <v>1040</v>
      </c>
      <c r="C133" s="2" t="s">
        <v>106</v>
      </c>
      <c r="D133" s="2">
        <v>5</v>
      </c>
      <c r="E133" s="2"/>
      <c r="F133" t="s">
        <v>218</v>
      </c>
    </row>
    <row r="134" spans="1:6" x14ac:dyDescent="0.2">
      <c r="A134" s="12">
        <v>4</v>
      </c>
      <c r="B134" s="2">
        <v>1050</v>
      </c>
      <c r="C134" s="2" t="s">
        <v>107</v>
      </c>
      <c r="D134" s="2">
        <v>22</v>
      </c>
      <c r="E134" s="2"/>
      <c r="F134" t="s">
        <v>218</v>
      </c>
    </row>
    <row r="135" spans="1:6" x14ac:dyDescent="0.2">
      <c r="A135" s="12">
        <v>4</v>
      </c>
      <c r="B135" s="2">
        <v>1060</v>
      </c>
      <c r="C135" s="2" t="s">
        <v>108</v>
      </c>
      <c r="D135" s="2">
        <v>10</v>
      </c>
      <c r="E135" s="2"/>
      <c r="F135" t="s">
        <v>218</v>
      </c>
    </row>
    <row r="136" spans="1:6" x14ac:dyDescent="0.2">
      <c r="A136" s="12">
        <v>4</v>
      </c>
      <c r="B136" s="2">
        <v>1070</v>
      </c>
      <c r="C136" s="2" t="s">
        <v>109</v>
      </c>
      <c r="D136" s="2">
        <v>35</v>
      </c>
      <c r="E136" s="2"/>
      <c r="F136" t="s">
        <v>218</v>
      </c>
    </row>
    <row r="137" spans="1:6" x14ac:dyDescent="0.2">
      <c r="A137" s="13">
        <v>4</v>
      </c>
      <c r="B137" s="3">
        <v>1080</v>
      </c>
      <c r="C137" s="3" t="s">
        <v>110</v>
      </c>
      <c r="D137" s="3">
        <v>8</v>
      </c>
      <c r="E137" s="3"/>
      <c r="F137" t="s">
        <v>218</v>
      </c>
    </row>
    <row r="138" spans="1:6" x14ac:dyDescent="0.2">
      <c r="A138" s="13">
        <v>4</v>
      </c>
      <c r="B138" s="3">
        <v>1090</v>
      </c>
      <c r="C138" s="3" t="s">
        <v>111</v>
      </c>
      <c r="D138" s="3"/>
      <c r="E138" s="3"/>
      <c r="F138" s="2"/>
    </row>
    <row r="139" spans="1:6" x14ac:dyDescent="0.2">
      <c r="A139" s="12">
        <v>4</v>
      </c>
      <c r="B139" s="2">
        <v>1100</v>
      </c>
      <c r="C139" s="2" t="s">
        <v>112</v>
      </c>
      <c r="D139" s="2">
        <v>65</v>
      </c>
      <c r="E139" s="2"/>
    </row>
    <row r="140" spans="1:6" x14ac:dyDescent="0.2">
      <c r="A140" s="12">
        <v>4</v>
      </c>
      <c r="B140" s="2">
        <v>1110</v>
      </c>
      <c r="C140" s="2" t="s">
        <v>113</v>
      </c>
      <c r="D140" s="2">
        <v>120</v>
      </c>
      <c r="E140" s="2"/>
    </row>
    <row r="141" spans="1:6" x14ac:dyDescent="0.2">
      <c r="A141" s="12">
        <v>4</v>
      </c>
      <c r="B141" s="2">
        <v>1120</v>
      </c>
      <c r="C141" s="2" t="s">
        <v>114</v>
      </c>
      <c r="D141" s="2">
        <v>135</v>
      </c>
      <c r="E141" s="2"/>
      <c r="F141" t="s">
        <v>218</v>
      </c>
    </row>
    <row r="142" spans="1:6" x14ac:dyDescent="0.2">
      <c r="A142" s="12">
        <v>4</v>
      </c>
      <c r="B142" s="2">
        <v>1130</v>
      </c>
      <c r="C142" s="2" t="s">
        <v>115</v>
      </c>
      <c r="D142" s="2">
        <v>20</v>
      </c>
      <c r="E142" s="2"/>
      <c r="F142" t="s">
        <v>218</v>
      </c>
    </row>
    <row r="143" spans="1:6" x14ac:dyDescent="0.2">
      <c r="A143" s="12">
        <v>4</v>
      </c>
      <c r="B143" s="2">
        <v>1140</v>
      </c>
      <c r="C143" s="2" t="s">
        <v>116</v>
      </c>
      <c r="D143" s="2">
        <v>27</v>
      </c>
      <c r="E143" s="2"/>
    </row>
    <row r="144" spans="1:6" x14ac:dyDescent="0.2">
      <c r="A144" s="12">
        <v>4</v>
      </c>
      <c r="B144" s="2">
        <v>1160</v>
      </c>
      <c r="C144" s="2" t="s">
        <v>118</v>
      </c>
      <c r="D144" s="2">
        <v>70</v>
      </c>
      <c r="E144" s="2"/>
      <c r="F144" t="s">
        <v>218</v>
      </c>
    </row>
    <row r="145" spans="1:6" x14ac:dyDescent="0.2">
      <c r="A145" s="12">
        <v>4</v>
      </c>
      <c r="B145" s="2">
        <v>1180</v>
      </c>
      <c r="C145" s="2" t="s">
        <v>120</v>
      </c>
      <c r="D145" s="2">
        <v>5</v>
      </c>
      <c r="E145" s="2"/>
    </row>
    <row r="146" spans="1:6" x14ac:dyDescent="0.2">
      <c r="A146" s="12">
        <v>4</v>
      </c>
      <c r="B146" s="2">
        <v>1190</v>
      </c>
      <c r="C146" s="2" t="s">
        <v>121</v>
      </c>
      <c r="D146" s="2">
        <v>5</v>
      </c>
      <c r="E146" s="2"/>
    </row>
    <row r="147" spans="1:6" x14ac:dyDescent="0.2">
      <c r="A147" s="12">
        <v>4</v>
      </c>
      <c r="B147" s="2">
        <v>1200</v>
      </c>
      <c r="C147" s="2" t="s">
        <v>122</v>
      </c>
      <c r="D147" s="2">
        <v>30</v>
      </c>
      <c r="E147" s="2"/>
    </row>
    <row r="148" spans="1:6" x14ac:dyDescent="0.2">
      <c r="A148" s="12">
        <v>4</v>
      </c>
      <c r="B148" s="2">
        <v>1210</v>
      </c>
      <c r="C148" s="2" t="s">
        <v>123</v>
      </c>
      <c r="D148" s="2">
        <v>30</v>
      </c>
      <c r="E148" s="2"/>
      <c r="F148" t="s">
        <v>218</v>
      </c>
    </row>
    <row r="149" spans="1:6" x14ac:dyDescent="0.2">
      <c r="A149" s="12">
        <v>4</v>
      </c>
      <c r="B149" s="2">
        <v>1220</v>
      </c>
      <c r="C149" s="2" t="s">
        <v>124</v>
      </c>
      <c r="D149" s="2">
        <v>10</v>
      </c>
      <c r="E149" s="2"/>
    </row>
    <row r="150" spans="1:6" x14ac:dyDescent="0.2">
      <c r="A150" s="12">
        <v>4</v>
      </c>
      <c r="B150" s="2">
        <v>1390</v>
      </c>
      <c r="C150" s="2" t="s">
        <v>141</v>
      </c>
      <c r="D150" s="2">
        <v>70</v>
      </c>
      <c r="E150" s="2"/>
      <c r="F150" t="s">
        <v>218</v>
      </c>
    </row>
    <row r="151" spans="1:6" x14ac:dyDescent="0.2">
      <c r="A151" s="12">
        <v>4</v>
      </c>
      <c r="B151" s="2">
        <v>1400</v>
      </c>
      <c r="C151" s="2" t="s">
        <v>142</v>
      </c>
      <c r="D151" s="2">
        <v>60</v>
      </c>
      <c r="E151" s="2"/>
    </row>
    <row r="152" spans="1:6" x14ac:dyDescent="0.2">
      <c r="A152" s="12">
        <v>4</v>
      </c>
      <c r="B152" s="2">
        <v>1410</v>
      </c>
      <c r="C152" s="2" t="s">
        <v>143</v>
      </c>
      <c r="D152" s="2">
        <v>10</v>
      </c>
      <c r="E152" s="2"/>
      <c r="F152" t="s">
        <v>218</v>
      </c>
    </row>
    <row r="153" spans="1:6" x14ac:dyDescent="0.2">
      <c r="A153" s="12">
        <v>4</v>
      </c>
      <c r="B153" s="2">
        <v>1420</v>
      </c>
      <c r="C153" s="2" t="s">
        <v>144</v>
      </c>
      <c r="D153" s="2">
        <v>30</v>
      </c>
      <c r="E153" s="2"/>
    </row>
    <row r="154" spans="1:6" x14ac:dyDescent="0.2">
      <c r="A154" s="12">
        <v>4</v>
      </c>
      <c r="B154" s="2">
        <v>1430</v>
      </c>
      <c r="C154" s="2" t="s">
        <v>145</v>
      </c>
      <c r="D154" s="2">
        <v>30</v>
      </c>
      <c r="E154" s="2"/>
      <c r="F154" t="s">
        <v>218</v>
      </c>
    </row>
    <row r="155" spans="1:6" x14ac:dyDescent="0.2">
      <c r="A155" s="12">
        <v>4</v>
      </c>
      <c r="B155" s="2">
        <v>1440</v>
      </c>
      <c r="C155" s="2" t="s">
        <v>211</v>
      </c>
      <c r="D155" s="2">
        <v>60</v>
      </c>
      <c r="E155" s="2"/>
      <c r="F155" t="s">
        <v>218</v>
      </c>
    </row>
    <row r="156" spans="1:6" x14ac:dyDescent="0.2">
      <c r="A156" s="12">
        <v>4</v>
      </c>
      <c r="B156" s="2">
        <v>1460</v>
      </c>
      <c r="C156" s="2" t="s">
        <v>147</v>
      </c>
      <c r="D156" s="2">
        <v>15</v>
      </c>
      <c r="E156" s="2"/>
    </row>
    <row r="157" spans="1:6" x14ac:dyDescent="0.2">
      <c r="A157" s="12">
        <v>4</v>
      </c>
      <c r="B157" s="2">
        <v>1480</v>
      </c>
      <c r="C157" s="2" t="s">
        <v>149</v>
      </c>
      <c r="D157" s="2">
        <v>14</v>
      </c>
      <c r="E157" s="2"/>
    </row>
    <row r="158" spans="1:6" x14ac:dyDescent="0.2">
      <c r="A158" s="12">
        <v>4</v>
      </c>
      <c r="B158" s="2">
        <v>1490</v>
      </c>
      <c r="C158" s="2" t="s">
        <v>150</v>
      </c>
      <c r="D158" s="2">
        <v>5</v>
      </c>
      <c r="E158" s="2"/>
    </row>
    <row r="159" spans="1:6" x14ac:dyDescent="0.2">
      <c r="A159" s="12">
        <v>4</v>
      </c>
      <c r="B159" s="2">
        <v>1500</v>
      </c>
      <c r="C159" s="2" t="s">
        <v>151</v>
      </c>
      <c r="D159" s="2">
        <v>15</v>
      </c>
      <c r="E159" s="2"/>
    </row>
    <row r="160" spans="1:6" x14ac:dyDescent="0.2">
      <c r="A160" s="12">
        <v>4</v>
      </c>
      <c r="B160" s="2">
        <v>1510</v>
      </c>
      <c r="C160" s="2" t="s">
        <v>152</v>
      </c>
      <c r="D160" s="2">
        <v>5</v>
      </c>
      <c r="E160" s="2"/>
    </row>
    <row r="161" spans="1:6" x14ac:dyDescent="0.2">
      <c r="B161" s="2">
        <v>1520</v>
      </c>
      <c r="C161" s="2" t="s">
        <v>230</v>
      </c>
      <c r="D161" s="2">
        <v>35</v>
      </c>
      <c r="E161" s="2"/>
    </row>
    <row r="162" spans="1:6" x14ac:dyDescent="0.2">
      <c r="A162" s="12">
        <v>4</v>
      </c>
      <c r="B162" s="2">
        <v>1530</v>
      </c>
      <c r="C162" s="2" t="s">
        <v>154</v>
      </c>
      <c r="D162" s="2">
        <v>20</v>
      </c>
      <c r="E162" s="2"/>
    </row>
    <row r="163" spans="1:6" x14ac:dyDescent="0.2">
      <c r="A163" s="12">
        <v>4</v>
      </c>
      <c r="B163" s="2">
        <v>1540</v>
      </c>
      <c r="C163" s="2" t="s">
        <v>155</v>
      </c>
      <c r="D163" s="2">
        <v>20</v>
      </c>
      <c r="E163" s="2"/>
    </row>
    <row r="164" spans="1:6" x14ac:dyDescent="0.2">
      <c r="A164" s="12">
        <v>4</v>
      </c>
      <c r="B164" s="2">
        <v>1550</v>
      </c>
      <c r="C164" s="2" t="s">
        <v>156</v>
      </c>
      <c r="D164" s="2">
        <v>45</v>
      </c>
      <c r="E164" s="2"/>
    </row>
    <row r="165" spans="1:6" x14ac:dyDescent="0.2">
      <c r="A165" s="12">
        <v>4</v>
      </c>
      <c r="B165" s="2">
        <v>1560</v>
      </c>
      <c r="C165" s="2" t="s">
        <v>157</v>
      </c>
      <c r="D165" s="2">
        <v>25</v>
      </c>
      <c r="E165" s="2"/>
    </row>
    <row r="166" spans="1:6" x14ac:dyDescent="0.2">
      <c r="A166" s="12">
        <v>4</v>
      </c>
      <c r="B166" s="2">
        <v>1570</v>
      </c>
      <c r="C166" s="2" t="s">
        <v>158</v>
      </c>
      <c r="D166" s="2">
        <v>45</v>
      </c>
      <c r="E166" s="2"/>
    </row>
    <row r="167" spans="1:6" x14ac:dyDescent="0.2">
      <c r="A167" s="12">
        <v>4</v>
      </c>
      <c r="B167" s="2">
        <v>1580</v>
      </c>
      <c r="C167" s="2" t="s">
        <v>159</v>
      </c>
      <c r="D167" s="2">
        <v>35</v>
      </c>
      <c r="E167" s="2"/>
      <c r="F167" t="s">
        <v>218</v>
      </c>
    </row>
    <row r="168" spans="1:6" x14ac:dyDescent="0.2">
      <c r="A168" s="12">
        <v>4</v>
      </c>
      <c r="B168" s="2">
        <v>1590</v>
      </c>
      <c r="C168" s="2" t="s">
        <v>160</v>
      </c>
      <c r="D168" s="2">
        <v>15</v>
      </c>
      <c r="E168" s="2"/>
      <c r="F168" t="s">
        <v>218</v>
      </c>
    </row>
    <row r="169" spans="1:6" x14ac:dyDescent="0.2">
      <c r="A169" s="12">
        <v>4</v>
      </c>
      <c r="B169" s="2">
        <v>1600</v>
      </c>
      <c r="C169" s="2" t="s">
        <v>161</v>
      </c>
      <c r="D169" s="2">
        <v>10</v>
      </c>
      <c r="E169" s="2"/>
    </row>
    <row r="170" spans="1:6" x14ac:dyDescent="0.2">
      <c r="A170" s="12">
        <v>4</v>
      </c>
      <c r="B170" s="2">
        <v>1610</v>
      </c>
      <c r="C170" s="2" t="s">
        <v>162</v>
      </c>
      <c r="D170" s="2">
        <v>15</v>
      </c>
      <c r="E170" s="2"/>
    </row>
    <row r="171" spans="1:6" x14ac:dyDescent="0.2">
      <c r="A171" s="12">
        <v>4</v>
      </c>
      <c r="B171" s="2">
        <v>1620</v>
      </c>
      <c r="C171" s="2" t="s">
        <v>163</v>
      </c>
      <c r="D171" s="2">
        <v>10</v>
      </c>
      <c r="E171" s="2"/>
    </row>
    <row r="172" spans="1:6" x14ac:dyDescent="0.2">
      <c r="A172" s="12">
        <v>4</v>
      </c>
      <c r="B172" s="2">
        <v>1630</v>
      </c>
      <c r="C172" s="2" t="s">
        <v>164</v>
      </c>
      <c r="D172" s="2">
        <v>10</v>
      </c>
      <c r="E172" s="2"/>
    </row>
    <row r="173" spans="1:6" x14ac:dyDescent="0.2">
      <c r="A173" s="12">
        <v>4</v>
      </c>
      <c r="B173" s="2">
        <v>1670</v>
      </c>
      <c r="C173" s="2" t="s">
        <v>168</v>
      </c>
      <c r="D173" s="2">
        <v>120</v>
      </c>
      <c r="E173" s="2"/>
    </row>
    <row r="174" spans="1:6" x14ac:dyDescent="0.2">
      <c r="A174" s="12">
        <v>4</v>
      </c>
      <c r="B174" s="2">
        <v>1680</v>
      </c>
      <c r="C174" s="2" t="s">
        <v>169</v>
      </c>
      <c r="D174" s="2">
        <v>60</v>
      </c>
      <c r="E174" s="2"/>
    </row>
    <row r="175" spans="1:6" x14ac:dyDescent="0.2">
      <c r="A175" s="12">
        <v>4</v>
      </c>
      <c r="B175" s="2">
        <v>1690</v>
      </c>
      <c r="C175" s="2" t="s">
        <v>170</v>
      </c>
      <c r="D175" s="2">
        <v>1</v>
      </c>
      <c r="E175" s="2"/>
    </row>
    <row r="176" spans="1:6" x14ac:dyDescent="0.2">
      <c r="A176" s="12">
        <v>4</v>
      </c>
      <c r="B176" s="2">
        <v>1700</v>
      </c>
      <c r="C176" s="2" t="s">
        <v>171</v>
      </c>
      <c r="D176" s="2">
        <v>5</v>
      </c>
      <c r="E176" s="2"/>
    </row>
    <row r="177" spans="1:6" x14ac:dyDescent="0.2">
      <c r="A177" s="12">
        <v>4</v>
      </c>
      <c r="B177" s="2">
        <v>1710</v>
      </c>
      <c r="C177" s="2" t="s">
        <v>172</v>
      </c>
      <c r="D177" s="2">
        <v>30</v>
      </c>
      <c r="E177" s="2"/>
    </row>
    <row r="178" spans="1:6" x14ac:dyDescent="0.2">
      <c r="A178" s="12">
        <v>4</v>
      </c>
      <c r="B178" s="2">
        <v>1720</v>
      </c>
      <c r="C178" s="2" t="s">
        <v>173</v>
      </c>
      <c r="D178" s="2">
        <v>32</v>
      </c>
      <c r="E178" s="2"/>
    </row>
    <row r="179" spans="1:6" x14ac:dyDescent="0.2">
      <c r="A179" s="12">
        <v>4</v>
      </c>
      <c r="B179" s="2">
        <v>1730</v>
      </c>
      <c r="C179" s="2" t="s">
        <v>174</v>
      </c>
      <c r="D179" s="2">
        <v>17</v>
      </c>
      <c r="E179" s="2"/>
    </row>
    <row r="180" spans="1:6" x14ac:dyDescent="0.2">
      <c r="A180" s="12">
        <v>4</v>
      </c>
      <c r="B180" s="2">
        <v>1740</v>
      </c>
      <c r="C180" s="2" t="s">
        <v>175</v>
      </c>
      <c r="D180" s="2">
        <v>10</v>
      </c>
      <c r="E180" s="2"/>
    </row>
    <row r="181" spans="1:6" x14ac:dyDescent="0.2">
      <c r="A181" s="12">
        <v>4</v>
      </c>
      <c r="B181" s="2">
        <v>1750</v>
      </c>
      <c r="C181" s="2" t="s">
        <v>176</v>
      </c>
      <c r="D181" s="2">
        <v>5</v>
      </c>
      <c r="E181" s="2"/>
    </row>
    <row r="182" spans="1:6" x14ac:dyDescent="0.2">
      <c r="A182" s="12">
        <v>4</v>
      </c>
      <c r="B182" s="2">
        <v>1760</v>
      </c>
      <c r="C182" s="2" t="s">
        <v>177</v>
      </c>
      <c r="D182" s="2">
        <v>20</v>
      </c>
      <c r="E182" s="2"/>
      <c r="F182" t="s">
        <v>218</v>
      </c>
    </row>
    <row r="183" spans="1:6" x14ac:dyDescent="0.2">
      <c r="A183" s="12">
        <v>4</v>
      </c>
      <c r="B183" s="2">
        <v>1770</v>
      </c>
      <c r="C183" s="2" t="s">
        <v>178</v>
      </c>
      <c r="D183" s="2">
        <v>20</v>
      </c>
      <c r="E183" s="2"/>
    </row>
    <row r="184" spans="1:6" x14ac:dyDescent="0.2">
      <c r="A184" s="12">
        <v>4</v>
      </c>
      <c r="B184" s="2">
        <v>1780</v>
      </c>
      <c r="C184" s="2" t="s">
        <v>179</v>
      </c>
      <c r="D184" s="2">
        <v>40</v>
      </c>
      <c r="E184" s="2"/>
    </row>
    <row r="185" spans="1:6" x14ac:dyDescent="0.2">
      <c r="A185" s="12">
        <v>4</v>
      </c>
      <c r="B185" s="2">
        <v>1790</v>
      </c>
      <c r="C185" s="2" t="s">
        <v>180</v>
      </c>
      <c r="D185" s="2">
        <v>119</v>
      </c>
      <c r="E185" s="2"/>
    </row>
    <row r="186" spans="1:6" x14ac:dyDescent="0.2">
      <c r="A186" s="12">
        <v>4</v>
      </c>
      <c r="B186" s="2">
        <v>1800</v>
      </c>
      <c r="C186" s="2" t="s">
        <v>181</v>
      </c>
      <c r="D186" s="2">
        <v>35</v>
      </c>
      <c r="E186" s="2"/>
    </row>
    <row r="187" spans="1:6" x14ac:dyDescent="0.2">
      <c r="A187" s="12">
        <v>4</v>
      </c>
      <c r="B187" s="2">
        <v>1810</v>
      </c>
      <c r="C187" s="2" t="s">
        <v>182</v>
      </c>
      <c r="D187" s="2">
        <v>5</v>
      </c>
      <c r="E187" s="2"/>
    </row>
    <row r="188" spans="1:6" x14ac:dyDescent="0.2">
      <c r="A188" s="12">
        <v>4</v>
      </c>
      <c r="B188" s="2">
        <v>1820</v>
      </c>
      <c r="C188" s="2" t="s">
        <v>183</v>
      </c>
      <c r="D188" s="2">
        <v>22</v>
      </c>
      <c r="E188" s="2"/>
    </row>
    <row r="189" spans="1:6" x14ac:dyDescent="0.2">
      <c r="A189" s="12">
        <v>4</v>
      </c>
      <c r="B189" s="2">
        <v>1830</v>
      </c>
      <c r="C189" s="2" t="s">
        <v>184</v>
      </c>
      <c r="D189" s="2">
        <v>10</v>
      </c>
      <c r="E189" s="2"/>
    </row>
    <row r="190" spans="1:6" x14ac:dyDescent="0.2">
      <c r="A190" s="12">
        <v>4</v>
      </c>
      <c r="B190" s="2">
        <v>1840</v>
      </c>
      <c r="C190" s="2" t="s">
        <v>185</v>
      </c>
      <c r="D190" s="2">
        <v>85</v>
      </c>
      <c r="E190" s="2"/>
      <c r="F190" t="s">
        <v>218</v>
      </c>
    </row>
    <row r="191" spans="1:6" x14ac:dyDescent="0.2">
      <c r="A191" s="12">
        <v>4</v>
      </c>
      <c r="B191" s="2">
        <v>1850</v>
      </c>
      <c r="C191" s="2" t="s">
        <v>186</v>
      </c>
      <c r="D191" s="2">
        <v>30</v>
      </c>
      <c r="E191" s="2"/>
      <c r="F191" t="s">
        <v>218</v>
      </c>
    </row>
    <row r="192" spans="1:6" x14ac:dyDescent="0.2">
      <c r="A192" s="12">
        <v>4</v>
      </c>
      <c r="B192" s="2">
        <v>1860</v>
      </c>
      <c r="C192" s="2" t="s">
        <v>187</v>
      </c>
      <c r="D192" s="2">
        <v>20</v>
      </c>
      <c r="E192" s="2"/>
    </row>
    <row r="193" spans="1:6" x14ac:dyDescent="0.2">
      <c r="A193" s="12">
        <v>4</v>
      </c>
      <c r="B193" s="2">
        <v>1870</v>
      </c>
      <c r="C193" s="2" t="s">
        <v>188</v>
      </c>
      <c r="D193" s="2">
        <v>20</v>
      </c>
      <c r="E193" s="2"/>
    </row>
    <row r="194" spans="1:6" x14ac:dyDescent="0.2">
      <c r="A194" s="12">
        <v>4</v>
      </c>
      <c r="B194" s="2">
        <v>1930</v>
      </c>
      <c r="C194" s="2" t="s">
        <v>193</v>
      </c>
      <c r="D194" s="2">
        <v>120</v>
      </c>
      <c r="E194" s="2"/>
      <c r="F194" t="s">
        <v>218</v>
      </c>
    </row>
    <row r="195" spans="1:6" x14ac:dyDescent="0.2">
      <c r="A195" s="12">
        <v>4</v>
      </c>
      <c r="B195" s="2">
        <v>1940</v>
      </c>
      <c r="C195" s="2" t="s">
        <v>194</v>
      </c>
      <c r="D195" s="2">
        <f>3*60+40</f>
        <v>220</v>
      </c>
      <c r="E195" s="2"/>
      <c r="F195" t="s">
        <v>218</v>
      </c>
    </row>
    <row r="196" spans="1:6" x14ac:dyDescent="0.2">
      <c r="A196" s="12">
        <v>4</v>
      </c>
      <c r="B196" s="2">
        <v>1950</v>
      </c>
      <c r="C196" s="2" t="s">
        <v>195</v>
      </c>
      <c r="D196" s="2">
        <v>30</v>
      </c>
      <c r="E196" s="2"/>
      <c r="F196" t="s">
        <v>218</v>
      </c>
    </row>
    <row r="197" spans="1:6" x14ac:dyDescent="0.2">
      <c r="A197" s="12">
        <v>4</v>
      </c>
      <c r="B197" s="2">
        <v>1960</v>
      </c>
      <c r="C197" s="2" t="s">
        <v>196</v>
      </c>
      <c r="D197" s="2">
        <v>30</v>
      </c>
      <c r="E197" s="2" t="s">
        <v>218</v>
      </c>
      <c r="F197" t="s">
        <v>220</v>
      </c>
    </row>
    <row r="198" spans="1:6" x14ac:dyDescent="0.2">
      <c r="A198" s="12">
        <v>4</v>
      </c>
      <c r="B198" s="2">
        <v>1980</v>
      </c>
      <c r="C198" s="2" t="s">
        <v>198</v>
      </c>
      <c r="D198" s="2">
        <v>40</v>
      </c>
      <c r="E198" s="2"/>
      <c r="F198" s="10">
        <v>49</v>
      </c>
    </row>
    <row r="199" spans="1:6" x14ac:dyDescent="0.2">
      <c r="A199" s="12">
        <v>5</v>
      </c>
      <c r="B199" s="2">
        <v>1900</v>
      </c>
      <c r="C199" s="2" t="s">
        <v>217</v>
      </c>
      <c r="D199" s="2">
        <v>60</v>
      </c>
      <c r="E199" s="2"/>
      <c r="F199" t="s">
        <v>218</v>
      </c>
    </row>
    <row r="200" spans="1:6" x14ac:dyDescent="0.2">
      <c r="A200" s="12">
        <v>5</v>
      </c>
      <c r="B200" s="2">
        <v>1910</v>
      </c>
      <c r="C200" s="2" t="s">
        <v>191</v>
      </c>
      <c r="D200" s="2">
        <v>2</v>
      </c>
      <c r="E200" s="2"/>
    </row>
    <row r="201" spans="1:6" x14ac:dyDescent="0.2">
      <c r="A201" s="12">
        <v>5</v>
      </c>
      <c r="B201" s="2">
        <v>1920</v>
      </c>
      <c r="C201" s="2" t="s">
        <v>192</v>
      </c>
      <c r="D201" s="2">
        <v>10</v>
      </c>
      <c r="E201" s="2"/>
    </row>
    <row r="202" spans="1:6" x14ac:dyDescent="0.2">
      <c r="A202" s="12">
        <v>5</v>
      </c>
      <c r="B202" s="2">
        <v>1970</v>
      </c>
      <c r="C202" s="2" t="s">
        <v>197</v>
      </c>
      <c r="D202" s="2">
        <v>15</v>
      </c>
      <c r="E202" s="2"/>
      <c r="F202" t="s">
        <v>218</v>
      </c>
    </row>
    <row r="203" spans="1:6" x14ac:dyDescent="0.2">
      <c r="A203" s="12">
        <v>5</v>
      </c>
      <c r="B203" s="2">
        <v>1990</v>
      </c>
      <c r="C203" s="2" t="s">
        <v>199</v>
      </c>
      <c r="D203" s="2">
        <v>45</v>
      </c>
      <c r="E203" s="2" t="s">
        <v>218</v>
      </c>
    </row>
    <row r="204" spans="1:6" x14ac:dyDescent="0.2">
      <c r="A204" s="12">
        <v>5</v>
      </c>
      <c r="B204" s="2">
        <v>2000</v>
      </c>
      <c r="C204" s="2" t="s">
        <v>200</v>
      </c>
      <c r="D204" s="2">
        <v>30</v>
      </c>
      <c r="E204" s="2" t="s">
        <v>218</v>
      </c>
    </row>
    <row r="205" spans="1:6" x14ac:dyDescent="0.2">
      <c r="A205" s="12">
        <v>5</v>
      </c>
      <c r="B205" s="2">
        <v>2010</v>
      </c>
      <c r="C205" s="2" t="s">
        <v>201</v>
      </c>
      <c r="D205" s="2">
        <v>65</v>
      </c>
      <c r="E205" s="2"/>
    </row>
    <row r="206" spans="1:6" x14ac:dyDescent="0.2">
      <c r="A206" s="12">
        <v>5</v>
      </c>
      <c r="B206" s="2">
        <v>2020</v>
      </c>
      <c r="C206" s="2" t="s">
        <v>202</v>
      </c>
      <c r="D206" s="2">
        <v>100</v>
      </c>
      <c r="E206" s="2" t="s">
        <v>218</v>
      </c>
    </row>
    <row r="207" spans="1:6" x14ac:dyDescent="0.2">
      <c r="A207" s="12">
        <v>5</v>
      </c>
      <c r="B207" s="2">
        <v>2030</v>
      </c>
      <c r="C207" s="2" t="s">
        <v>203</v>
      </c>
      <c r="D207" s="2">
        <v>11</v>
      </c>
      <c r="E207" s="2" t="s">
        <v>218</v>
      </c>
    </row>
    <row r="208" spans="1:6" x14ac:dyDescent="0.2">
      <c r="A208" s="12">
        <v>5</v>
      </c>
      <c r="B208" s="2">
        <v>2040</v>
      </c>
      <c r="C208" s="2" t="s">
        <v>204</v>
      </c>
      <c r="D208" s="2">
        <v>96</v>
      </c>
      <c r="E208" s="2" t="s">
        <v>218</v>
      </c>
    </row>
    <row r="209" spans="1:6" x14ac:dyDescent="0.2">
      <c r="A209" s="12">
        <v>5</v>
      </c>
      <c r="B209" s="2">
        <v>2050</v>
      </c>
      <c r="C209" s="2" t="s">
        <v>205</v>
      </c>
      <c r="D209" s="2">
        <v>8</v>
      </c>
      <c r="E209" s="2" t="s">
        <v>218</v>
      </c>
    </row>
    <row r="210" spans="1:6" x14ac:dyDescent="0.2">
      <c r="A210" s="12">
        <v>5</v>
      </c>
      <c r="B210" s="2">
        <v>2060</v>
      </c>
      <c r="C210" s="2" t="s">
        <v>206</v>
      </c>
      <c r="D210" s="2">
        <v>5</v>
      </c>
      <c r="E210" s="2" t="s">
        <v>218</v>
      </c>
    </row>
    <row r="211" spans="1:6" x14ac:dyDescent="0.2">
      <c r="A211" s="12">
        <v>5</v>
      </c>
      <c r="B211" s="2">
        <v>2070</v>
      </c>
      <c r="C211" s="2" t="s">
        <v>207</v>
      </c>
      <c r="D211" s="2">
        <v>2</v>
      </c>
      <c r="E211" s="2"/>
    </row>
    <row r="212" spans="1:6" x14ac:dyDescent="0.2">
      <c r="A212" s="13">
        <v>5</v>
      </c>
      <c r="B212" s="2">
        <v>2080</v>
      </c>
      <c r="C212" s="2" t="s">
        <v>208</v>
      </c>
      <c r="D212" s="2">
        <v>3</v>
      </c>
      <c r="E212" s="2"/>
    </row>
    <row r="215" spans="1:6" x14ac:dyDescent="0.2">
      <c r="D215" s="2">
        <f>SUM(D25:D212)/60</f>
        <v>104.96666666666667</v>
      </c>
      <c r="E215" s="164" t="s">
        <v>209</v>
      </c>
      <c r="F215" s="165"/>
    </row>
    <row r="218" spans="1:6" x14ac:dyDescent="0.2">
      <c r="C218" s="4" t="s">
        <v>212</v>
      </c>
      <c r="D218" t="e">
        <f>Station1!#REF!</f>
        <v>#REF!</v>
      </c>
      <c r="E218" s="7" t="e">
        <f>D218/60</f>
        <v>#REF!</v>
      </c>
      <c r="F218">
        <v>2.6</v>
      </c>
    </row>
    <row r="219" spans="1:6" x14ac:dyDescent="0.2">
      <c r="C219" s="4" t="s">
        <v>213</v>
      </c>
      <c r="D219" t="e">
        <f>'Station 2'!#REF!</f>
        <v>#REF!</v>
      </c>
      <c r="E219" s="7" t="e">
        <f t="shared" ref="E219:E221" si="0">D219/60</f>
        <v>#REF!</v>
      </c>
      <c r="F219">
        <v>4.5</v>
      </c>
    </row>
    <row r="220" spans="1:6" x14ac:dyDescent="0.2">
      <c r="C220" s="4" t="s">
        <v>214</v>
      </c>
      <c r="D220">
        <f>'Station 3'!F54</f>
        <v>5</v>
      </c>
      <c r="E220" s="7">
        <f t="shared" si="0"/>
        <v>8.3333333333333329E-2</v>
      </c>
      <c r="F220">
        <v>3.9</v>
      </c>
    </row>
    <row r="221" spans="1:6" x14ac:dyDescent="0.2">
      <c r="C221" s="4" t="s">
        <v>215</v>
      </c>
      <c r="D221" t="e">
        <f>Station4!#REF!</f>
        <v>#REF!</v>
      </c>
      <c r="E221" s="7" t="e">
        <f t="shared" si="0"/>
        <v>#REF!</v>
      </c>
      <c r="F221">
        <v>5.4</v>
      </c>
    </row>
    <row r="222" spans="1:6" x14ac:dyDescent="0.2">
      <c r="C222" s="5" t="s">
        <v>216</v>
      </c>
      <c r="D222" s="6" t="e">
        <f>'Station 5'!#REF!</f>
        <v>#REF!</v>
      </c>
      <c r="E222" s="8" t="e">
        <f>D222/60</f>
        <v>#REF!</v>
      </c>
      <c r="F222">
        <v>1.8</v>
      </c>
    </row>
    <row r="223" spans="1:6" x14ac:dyDescent="0.2">
      <c r="C223" s="4"/>
      <c r="D223" t="e">
        <f>SUM(D218:D222)</f>
        <v>#REF!</v>
      </c>
      <c r="E223" t="e">
        <f>D223/60</f>
        <v>#REF!</v>
      </c>
      <c r="F223" t="s">
        <v>209</v>
      </c>
    </row>
  </sheetData>
  <sortState ref="A2:E208">
    <sortCondition ref="A2:A208"/>
  </sortState>
  <mergeCells count="1">
    <mergeCell ref="E215:F215"/>
  </mergeCells>
  <pageMargins left="0.7" right="0.7" top="0.75" bottom="0.75" header="0.3" footer="0.3"/>
  <pageSetup scale="7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R59"/>
  <sheetViews>
    <sheetView workbookViewId="0">
      <selection activeCell="U9" sqref="U9"/>
    </sheetView>
  </sheetViews>
  <sheetFormatPr baseColWidth="10" defaultColWidth="8.83203125" defaultRowHeight="15" x14ac:dyDescent="0.2"/>
  <cols>
    <col min="2" max="2" width="9.6640625" bestFit="1" customWidth="1"/>
    <col min="3" max="3" width="54.6640625" customWidth="1"/>
    <col min="4" max="4" width="8.5" style="82" customWidth="1"/>
    <col min="5" max="5" width="12.83203125" bestFit="1" customWidth="1"/>
    <col min="6" max="10" width="6.5" bestFit="1" customWidth="1"/>
    <col min="11" max="11" width="7.1640625" bestFit="1" customWidth="1"/>
  </cols>
  <sheetData>
    <row r="1" spans="1:18" ht="29.25" customHeight="1" x14ac:dyDescent="0.2">
      <c r="A1" s="29"/>
      <c r="B1" s="2"/>
      <c r="C1" s="2"/>
      <c r="D1" s="151" t="s">
        <v>652</v>
      </c>
      <c r="E1" s="2" t="s">
        <v>653</v>
      </c>
      <c r="F1" s="65" t="s">
        <v>351</v>
      </c>
      <c r="G1" s="30" t="s">
        <v>352</v>
      </c>
      <c r="H1" s="65" t="s">
        <v>353</v>
      </c>
      <c r="I1" s="30" t="s">
        <v>354</v>
      </c>
      <c r="J1" s="65" t="s">
        <v>355</v>
      </c>
      <c r="K1" s="30" t="s">
        <v>372</v>
      </c>
      <c r="M1" s="36" t="str">
        <f>F1</f>
        <v>7.0x20</v>
      </c>
      <c r="N1" s="36" t="str">
        <f t="shared" ref="N1:R1" si="0">G1</f>
        <v>7.0x24</v>
      </c>
      <c r="O1" s="36" t="str">
        <f t="shared" si="0"/>
        <v>8.5x20</v>
      </c>
      <c r="P1" s="36" t="str">
        <f t="shared" si="0"/>
        <v>8.5x24</v>
      </c>
      <c r="Q1" s="36" t="str">
        <f t="shared" si="0"/>
        <v>8.5x28</v>
      </c>
      <c r="R1" s="36" t="str">
        <f t="shared" si="0"/>
        <v>8528FB</v>
      </c>
    </row>
    <row r="2" spans="1:18" x14ac:dyDescent="0.2">
      <c r="A2" s="29" t="s">
        <v>315</v>
      </c>
      <c r="B2" s="2"/>
      <c r="C2" s="2" t="s">
        <v>10</v>
      </c>
      <c r="D2" s="151"/>
      <c r="E2" s="2"/>
      <c r="F2" s="29">
        <v>40</v>
      </c>
      <c r="G2" s="29"/>
      <c r="H2" s="30"/>
      <c r="I2" s="30"/>
      <c r="J2" s="29"/>
      <c r="K2" s="29"/>
      <c r="M2" s="151">
        <f t="shared" ref="M2:M3" si="1">IF($D2="*",0,F2)</f>
        <v>40</v>
      </c>
      <c r="N2" s="151">
        <f t="shared" ref="N2:N3" si="2">IF($D2="*",0,G2)</f>
        <v>0</v>
      </c>
      <c r="O2" s="151">
        <f t="shared" ref="O2:O3" si="3">IF($D2="*",0,H2)</f>
        <v>0</v>
      </c>
      <c r="P2" s="151">
        <f t="shared" ref="P2:P3" si="4">IF($D2="*",0,I2)</f>
        <v>0</v>
      </c>
      <c r="Q2" s="151">
        <f t="shared" ref="Q2:Q3" si="5">IF($D2="*",0,J2)</f>
        <v>0</v>
      </c>
      <c r="R2" s="151">
        <f t="shared" ref="R2:R3" si="6">IF($D2="*",0,K2)</f>
        <v>0</v>
      </c>
    </row>
    <row r="3" spans="1:18" x14ac:dyDescent="0.2">
      <c r="A3" s="29" t="s">
        <v>315</v>
      </c>
      <c r="B3" s="2"/>
      <c r="C3" s="2" t="s">
        <v>13</v>
      </c>
      <c r="D3" s="151"/>
      <c r="E3" s="2"/>
      <c r="F3" s="29">
        <v>58</v>
      </c>
      <c r="G3" s="29"/>
      <c r="H3" s="30"/>
      <c r="I3" s="30"/>
      <c r="J3" s="29"/>
      <c r="K3" s="29"/>
      <c r="M3" s="151">
        <f t="shared" si="1"/>
        <v>58</v>
      </c>
      <c r="N3" s="151">
        <f t="shared" si="2"/>
        <v>0</v>
      </c>
      <c r="O3" s="151">
        <f t="shared" si="3"/>
        <v>0</v>
      </c>
      <c r="P3" s="151">
        <f t="shared" si="4"/>
        <v>0</v>
      </c>
      <c r="Q3" s="151">
        <f t="shared" si="5"/>
        <v>0</v>
      </c>
      <c r="R3" s="151">
        <f t="shared" si="6"/>
        <v>0</v>
      </c>
    </row>
    <row r="4" spans="1:18" x14ac:dyDescent="0.2">
      <c r="A4" s="29" t="s">
        <v>315</v>
      </c>
      <c r="B4" s="2"/>
      <c r="C4" s="2" t="s">
        <v>16</v>
      </c>
      <c r="D4" s="151"/>
      <c r="E4" s="2"/>
      <c r="F4" s="29">
        <v>10</v>
      </c>
      <c r="G4" s="29"/>
      <c r="H4" s="30"/>
      <c r="I4" s="30"/>
      <c r="J4" s="29"/>
      <c r="K4" s="29"/>
      <c r="M4" s="151">
        <f>IF($D4="*",0,F4)</f>
        <v>10</v>
      </c>
      <c r="N4" s="151">
        <f t="shared" ref="N4:R4" si="7">IF($D4="*",0,G4)</f>
        <v>0</v>
      </c>
      <c r="O4" s="151">
        <f t="shared" si="7"/>
        <v>0</v>
      </c>
      <c r="P4" s="151">
        <f t="shared" si="7"/>
        <v>0</v>
      </c>
      <c r="Q4" s="151">
        <f t="shared" si="7"/>
        <v>0</v>
      </c>
      <c r="R4" s="151">
        <f t="shared" si="7"/>
        <v>0</v>
      </c>
    </row>
    <row r="5" spans="1:18" x14ac:dyDescent="0.2">
      <c r="A5" s="29" t="s">
        <v>315</v>
      </c>
      <c r="B5" s="2"/>
      <c r="C5" s="2" t="s">
        <v>17</v>
      </c>
      <c r="D5" s="151"/>
      <c r="E5" s="2"/>
      <c r="F5" s="29">
        <v>7</v>
      </c>
      <c r="G5" s="29"/>
      <c r="H5" s="30"/>
      <c r="I5" s="30"/>
      <c r="J5" s="29"/>
      <c r="K5" s="29"/>
      <c r="M5" s="151">
        <f t="shared" ref="M5:M56" si="8">IF($D5="*",0,F5)</f>
        <v>7</v>
      </c>
      <c r="N5" s="151">
        <f t="shared" ref="N5:N56" si="9">IF($D5="*",0,G5)</f>
        <v>0</v>
      </c>
      <c r="O5" s="151">
        <f t="shared" ref="O5:O56" si="10">IF($D5="*",0,H5)</f>
        <v>0</v>
      </c>
      <c r="P5" s="151">
        <f t="shared" ref="P5:P56" si="11">IF($D5="*",0,I5)</f>
        <v>0</v>
      </c>
      <c r="Q5" s="151">
        <f t="shared" ref="Q5:Q56" si="12">IF($D5="*",0,J5)</f>
        <v>0</v>
      </c>
      <c r="R5" s="151">
        <f t="shared" ref="R5:R56" si="13">IF($D5="*",0,K5)</f>
        <v>0</v>
      </c>
    </row>
    <row r="6" spans="1:18" x14ac:dyDescent="0.2">
      <c r="A6" s="29"/>
      <c r="B6" s="2"/>
      <c r="C6" s="2"/>
      <c r="D6" s="151"/>
      <c r="E6" s="2"/>
      <c r="F6" s="29"/>
      <c r="G6" s="29"/>
      <c r="H6" s="30"/>
      <c r="I6" s="30"/>
      <c r="J6" s="29"/>
      <c r="K6" s="29"/>
      <c r="M6" s="151">
        <f t="shared" si="8"/>
        <v>0</v>
      </c>
      <c r="N6" s="151">
        <f t="shared" si="9"/>
        <v>0</v>
      </c>
      <c r="O6" s="151">
        <f t="shared" si="10"/>
        <v>0</v>
      </c>
      <c r="P6" s="151">
        <f t="shared" si="11"/>
        <v>0</v>
      </c>
      <c r="Q6" s="151">
        <f t="shared" si="12"/>
        <v>0</v>
      </c>
      <c r="R6" s="151">
        <f t="shared" si="13"/>
        <v>0</v>
      </c>
    </row>
    <row r="7" spans="1:18" x14ac:dyDescent="0.2">
      <c r="A7" s="29" t="s">
        <v>315</v>
      </c>
      <c r="B7" s="2">
        <v>745</v>
      </c>
      <c r="C7" s="2" t="s">
        <v>100</v>
      </c>
      <c r="D7" s="151"/>
      <c r="E7" s="2"/>
      <c r="F7" s="29">
        <v>20</v>
      </c>
      <c r="G7" s="29"/>
      <c r="H7" s="30"/>
      <c r="I7" s="30"/>
      <c r="J7" s="29"/>
      <c r="K7" s="29"/>
      <c r="M7" s="151">
        <f t="shared" si="8"/>
        <v>20</v>
      </c>
      <c r="N7" s="151">
        <f t="shared" si="9"/>
        <v>0</v>
      </c>
      <c r="O7" s="151">
        <f t="shared" si="10"/>
        <v>0</v>
      </c>
      <c r="P7" s="151">
        <f t="shared" si="11"/>
        <v>0</v>
      </c>
      <c r="Q7" s="151">
        <f t="shared" si="12"/>
        <v>0</v>
      </c>
      <c r="R7" s="151">
        <f t="shared" si="13"/>
        <v>0</v>
      </c>
    </row>
    <row r="8" spans="1:18" x14ac:dyDescent="0.2">
      <c r="A8" s="29" t="s">
        <v>315</v>
      </c>
      <c r="B8" s="2">
        <v>750</v>
      </c>
      <c r="C8" s="2" t="s">
        <v>101</v>
      </c>
      <c r="D8" s="151"/>
      <c r="E8" s="2"/>
      <c r="F8" s="29">
        <v>15</v>
      </c>
      <c r="G8" s="29"/>
      <c r="H8" s="30"/>
      <c r="I8" s="30"/>
      <c r="J8" s="29"/>
      <c r="K8" s="29"/>
      <c r="M8" s="151">
        <f t="shared" si="8"/>
        <v>15</v>
      </c>
      <c r="N8" s="151">
        <f t="shared" si="9"/>
        <v>0</v>
      </c>
      <c r="O8" s="151">
        <f t="shared" si="10"/>
        <v>0</v>
      </c>
      <c r="P8" s="151">
        <f t="shared" si="11"/>
        <v>0</v>
      </c>
      <c r="Q8" s="151">
        <f t="shared" si="12"/>
        <v>0</v>
      </c>
      <c r="R8" s="151">
        <f t="shared" si="13"/>
        <v>0</v>
      </c>
    </row>
    <row r="9" spans="1:18" x14ac:dyDescent="0.2">
      <c r="A9" s="29"/>
      <c r="B9" s="2"/>
      <c r="C9" s="2"/>
      <c r="D9" s="151"/>
      <c r="E9" s="2"/>
      <c r="F9" s="29"/>
      <c r="G9" s="29"/>
      <c r="H9" s="30"/>
      <c r="I9" s="30"/>
      <c r="J9" s="29"/>
      <c r="K9" s="29"/>
      <c r="M9" s="151">
        <f t="shared" si="8"/>
        <v>0</v>
      </c>
      <c r="N9" s="151">
        <f t="shared" si="9"/>
        <v>0</v>
      </c>
      <c r="O9" s="151">
        <f t="shared" si="10"/>
        <v>0</v>
      </c>
      <c r="P9" s="151">
        <f t="shared" si="11"/>
        <v>0</v>
      </c>
      <c r="Q9" s="151">
        <f t="shared" si="12"/>
        <v>0</v>
      </c>
      <c r="R9" s="151">
        <f t="shared" si="13"/>
        <v>0</v>
      </c>
    </row>
    <row r="10" spans="1:18" x14ac:dyDescent="0.2">
      <c r="A10" s="29"/>
      <c r="B10" s="2"/>
      <c r="C10" s="2" t="s">
        <v>434</v>
      </c>
      <c r="D10" s="151"/>
      <c r="E10" s="2"/>
      <c r="F10" s="29" t="s">
        <v>433</v>
      </c>
      <c r="G10" s="29"/>
      <c r="H10" s="30"/>
      <c r="I10" s="30"/>
      <c r="J10" s="29"/>
      <c r="K10" s="29"/>
      <c r="M10" s="151" t="str">
        <f t="shared" si="8"/>
        <v>?</v>
      </c>
      <c r="N10" s="151">
        <f t="shared" si="9"/>
        <v>0</v>
      </c>
      <c r="O10" s="151">
        <f t="shared" si="10"/>
        <v>0</v>
      </c>
      <c r="P10" s="151">
        <f t="shared" si="11"/>
        <v>0</v>
      </c>
      <c r="Q10" s="151">
        <f t="shared" si="12"/>
        <v>0</v>
      </c>
      <c r="R10" s="151">
        <f t="shared" si="13"/>
        <v>0</v>
      </c>
    </row>
    <row r="11" spans="1:18" x14ac:dyDescent="0.2">
      <c r="A11" s="29"/>
      <c r="B11" s="2"/>
      <c r="C11" s="2"/>
      <c r="D11" s="151"/>
      <c r="E11" s="2"/>
      <c r="F11" s="29"/>
      <c r="G11" s="29"/>
      <c r="H11" s="30"/>
      <c r="I11" s="30"/>
      <c r="J11" s="29"/>
      <c r="K11" s="29"/>
      <c r="M11" s="151">
        <f t="shared" si="8"/>
        <v>0</v>
      </c>
      <c r="N11" s="151">
        <f t="shared" si="9"/>
        <v>0</v>
      </c>
      <c r="O11" s="151">
        <f t="shared" si="10"/>
        <v>0</v>
      </c>
      <c r="P11" s="151">
        <f t="shared" si="11"/>
        <v>0</v>
      </c>
      <c r="Q11" s="151">
        <f t="shared" si="12"/>
        <v>0</v>
      </c>
      <c r="R11" s="151">
        <f t="shared" si="13"/>
        <v>0</v>
      </c>
    </row>
    <row r="12" spans="1:18" ht="21" x14ac:dyDescent="0.25">
      <c r="A12" s="151" t="s">
        <v>315</v>
      </c>
      <c r="B12" s="143"/>
      <c r="C12" s="144" t="s">
        <v>578</v>
      </c>
      <c r="D12" s="154"/>
      <c r="E12" s="144"/>
      <c r="F12" s="151"/>
      <c r="G12" s="151"/>
      <c r="H12" s="152"/>
      <c r="I12" s="152"/>
      <c r="J12" s="151"/>
      <c r="K12" s="151"/>
      <c r="M12" s="151">
        <f t="shared" si="8"/>
        <v>0</v>
      </c>
      <c r="N12" s="151">
        <f t="shared" si="9"/>
        <v>0</v>
      </c>
      <c r="O12" s="151">
        <f t="shared" si="10"/>
        <v>0</v>
      </c>
      <c r="P12" s="151">
        <f t="shared" si="11"/>
        <v>0</v>
      </c>
      <c r="Q12" s="151">
        <f t="shared" si="12"/>
        <v>0</v>
      </c>
      <c r="R12" s="151">
        <f t="shared" si="13"/>
        <v>0</v>
      </c>
    </row>
    <row r="13" spans="1:18" x14ac:dyDescent="0.2">
      <c r="A13" s="151" t="s">
        <v>315</v>
      </c>
      <c r="B13" s="2"/>
      <c r="C13" s="2" t="s">
        <v>581</v>
      </c>
      <c r="D13" s="151"/>
      <c r="E13" s="2"/>
      <c r="F13" s="151">
        <v>10</v>
      </c>
      <c r="G13" s="151">
        <v>10</v>
      </c>
      <c r="H13" s="151">
        <v>10</v>
      </c>
      <c r="I13" s="151">
        <v>10</v>
      </c>
      <c r="J13" s="151">
        <v>10</v>
      </c>
      <c r="K13" s="151">
        <v>10</v>
      </c>
      <c r="M13" s="151">
        <f t="shared" si="8"/>
        <v>10</v>
      </c>
      <c r="N13" s="151">
        <f t="shared" si="9"/>
        <v>10</v>
      </c>
      <c r="O13" s="151">
        <f t="shared" si="10"/>
        <v>10</v>
      </c>
      <c r="P13" s="151">
        <f t="shared" si="11"/>
        <v>10</v>
      </c>
      <c r="Q13" s="151">
        <f t="shared" si="12"/>
        <v>10</v>
      </c>
      <c r="R13" s="151">
        <f t="shared" si="13"/>
        <v>10</v>
      </c>
    </row>
    <row r="14" spans="1:18" x14ac:dyDescent="0.2">
      <c r="A14" s="151" t="s">
        <v>315</v>
      </c>
      <c r="B14" s="2"/>
      <c r="C14" s="2" t="s">
        <v>582</v>
      </c>
      <c r="D14" s="151" t="s">
        <v>336</v>
      </c>
      <c r="E14" s="2"/>
      <c r="F14" s="151">
        <v>20</v>
      </c>
      <c r="G14" s="151">
        <v>20</v>
      </c>
      <c r="H14" s="151">
        <v>20</v>
      </c>
      <c r="I14" s="151">
        <v>20</v>
      </c>
      <c r="J14" s="151">
        <v>20</v>
      </c>
      <c r="K14" s="151">
        <v>20</v>
      </c>
      <c r="M14" s="151">
        <f t="shared" si="8"/>
        <v>0</v>
      </c>
      <c r="N14" s="151">
        <f t="shared" si="9"/>
        <v>0</v>
      </c>
      <c r="O14" s="151">
        <f t="shared" si="10"/>
        <v>0</v>
      </c>
      <c r="P14" s="151">
        <f t="shared" si="11"/>
        <v>0</v>
      </c>
      <c r="Q14" s="151">
        <f t="shared" si="12"/>
        <v>0</v>
      </c>
      <c r="R14" s="151">
        <f t="shared" si="13"/>
        <v>0</v>
      </c>
    </row>
    <row r="15" spans="1:18" x14ac:dyDescent="0.2">
      <c r="A15" s="151" t="s">
        <v>315</v>
      </c>
      <c r="B15" s="2"/>
      <c r="C15" s="2" t="s">
        <v>583</v>
      </c>
      <c r="D15" s="151" t="s">
        <v>336</v>
      </c>
      <c r="E15" s="2"/>
      <c r="F15" s="151">
        <v>90</v>
      </c>
      <c r="G15" s="151">
        <v>90</v>
      </c>
      <c r="H15" s="151">
        <v>90</v>
      </c>
      <c r="I15" s="151">
        <v>90</v>
      </c>
      <c r="J15" s="151">
        <v>90</v>
      </c>
      <c r="K15" s="151">
        <v>90</v>
      </c>
      <c r="M15" s="151">
        <f t="shared" si="8"/>
        <v>0</v>
      </c>
      <c r="N15" s="151">
        <f t="shared" si="9"/>
        <v>0</v>
      </c>
      <c r="O15" s="151">
        <f t="shared" si="10"/>
        <v>0</v>
      </c>
      <c r="P15" s="151">
        <f t="shared" si="11"/>
        <v>0</v>
      </c>
      <c r="Q15" s="151">
        <f t="shared" si="12"/>
        <v>0</v>
      </c>
      <c r="R15" s="151">
        <f t="shared" si="13"/>
        <v>0</v>
      </c>
    </row>
    <row r="16" spans="1:18" x14ac:dyDescent="0.2">
      <c r="A16" s="151" t="s">
        <v>315</v>
      </c>
      <c r="B16" s="2"/>
      <c r="C16" s="2" t="s">
        <v>584</v>
      </c>
      <c r="D16" s="151" t="s">
        <v>336</v>
      </c>
      <c r="E16" s="2"/>
      <c r="F16" s="151">
        <v>30</v>
      </c>
      <c r="G16" s="151">
        <v>30</v>
      </c>
      <c r="H16" s="151">
        <v>30</v>
      </c>
      <c r="I16" s="151">
        <v>30</v>
      </c>
      <c r="J16" s="151">
        <v>30</v>
      </c>
      <c r="K16" s="151">
        <v>30</v>
      </c>
      <c r="M16" s="151">
        <f t="shared" si="8"/>
        <v>0</v>
      </c>
      <c r="N16" s="151">
        <f t="shared" si="9"/>
        <v>0</v>
      </c>
      <c r="O16" s="151">
        <f t="shared" si="10"/>
        <v>0</v>
      </c>
      <c r="P16" s="151">
        <f t="shared" si="11"/>
        <v>0</v>
      </c>
      <c r="Q16" s="151">
        <f t="shared" si="12"/>
        <v>0</v>
      </c>
      <c r="R16" s="151">
        <f t="shared" si="13"/>
        <v>0</v>
      </c>
    </row>
    <row r="17" spans="1:18" x14ac:dyDescent="0.2">
      <c r="A17" s="151" t="s">
        <v>315</v>
      </c>
      <c r="B17" s="2"/>
      <c r="C17" s="2" t="s">
        <v>585</v>
      </c>
      <c r="D17" s="151" t="s">
        <v>336</v>
      </c>
      <c r="E17" s="2"/>
      <c r="F17" s="151">
        <v>15</v>
      </c>
      <c r="G17" s="151">
        <v>15</v>
      </c>
      <c r="H17" s="151">
        <v>15</v>
      </c>
      <c r="I17" s="151">
        <v>15</v>
      </c>
      <c r="J17" s="151">
        <v>15</v>
      </c>
      <c r="K17" s="151">
        <v>15</v>
      </c>
      <c r="M17" s="151">
        <f t="shared" si="8"/>
        <v>0</v>
      </c>
      <c r="N17" s="151">
        <f t="shared" si="9"/>
        <v>0</v>
      </c>
      <c r="O17" s="151">
        <f t="shared" si="10"/>
        <v>0</v>
      </c>
      <c r="P17" s="151">
        <f t="shared" si="11"/>
        <v>0</v>
      </c>
      <c r="Q17" s="151">
        <f t="shared" si="12"/>
        <v>0</v>
      </c>
      <c r="R17" s="151">
        <f t="shared" si="13"/>
        <v>0</v>
      </c>
    </row>
    <row r="18" spans="1:18" x14ac:dyDescent="0.2">
      <c r="A18" s="151" t="s">
        <v>315</v>
      </c>
      <c r="B18" s="2"/>
      <c r="C18" s="2" t="s">
        <v>586</v>
      </c>
      <c r="D18" s="151" t="s">
        <v>336</v>
      </c>
      <c r="E18" s="2"/>
      <c r="F18" s="151">
        <v>25</v>
      </c>
      <c r="G18" s="151">
        <v>25</v>
      </c>
      <c r="H18" s="151">
        <v>25</v>
      </c>
      <c r="I18" s="151">
        <v>25</v>
      </c>
      <c r="J18" s="151">
        <v>25</v>
      </c>
      <c r="K18" s="151">
        <v>25</v>
      </c>
      <c r="M18" s="151">
        <f t="shared" si="8"/>
        <v>0</v>
      </c>
      <c r="N18" s="151">
        <f t="shared" si="9"/>
        <v>0</v>
      </c>
      <c r="O18" s="151">
        <f t="shared" si="10"/>
        <v>0</v>
      </c>
      <c r="P18" s="151">
        <f t="shared" si="11"/>
        <v>0</v>
      </c>
      <c r="Q18" s="151">
        <f t="shared" si="12"/>
        <v>0</v>
      </c>
      <c r="R18" s="151">
        <f t="shared" si="13"/>
        <v>0</v>
      </c>
    </row>
    <row r="19" spans="1:18" x14ac:dyDescent="0.2">
      <c r="A19" s="151" t="s">
        <v>315</v>
      </c>
      <c r="B19" s="2"/>
      <c r="C19" s="2" t="s">
        <v>587</v>
      </c>
      <c r="D19" s="151"/>
      <c r="E19" s="2"/>
      <c r="F19" s="151">
        <v>15</v>
      </c>
      <c r="G19" s="151">
        <v>15</v>
      </c>
      <c r="H19" s="151">
        <v>15</v>
      </c>
      <c r="I19" s="151">
        <v>15</v>
      </c>
      <c r="J19" s="151">
        <v>15</v>
      </c>
      <c r="K19" s="151">
        <v>15</v>
      </c>
      <c r="M19" s="151">
        <f t="shared" si="8"/>
        <v>15</v>
      </c>
      <c r="N19" s="151">
        <f t="shared" si="9"/>
        <v>15</v>
      </c>
      <c r="O19" s="151">
        <f t="shared" si="10"/>
        <v>15</v>
      </c>
      <c r="P19" s="151">
        <f t="shared" si="11"/>
        <v>15</v>
      </c>
      <c r="Q19" s="151">
        <f t="shared" si="12"/>
        <v>15</v>
      </c>
      <c r="R19" s="151">
        <f t="shared" si="13"/>
        <v>15</v>
      </c>
    </row>
    <row r="20" spans="1:18" x14ac:dyDescent="0.2">
      <c r="A20" s="151" t="s">
        <v>315</v>
      </c>
      <c r="B20" s="2"/>
      <c r="C20" s="2" t="s">
        <v>588</v>
      </c>
      <c r="D20" s="151"/>
      <c r="E20" s="2"/>
      <c r="F20" s="151">
        <v>35</v>
      </c>
      <c r="G20" s="151">
        <v>35</v>
      </c>
      <c r="H20" s="151">
        <v>35</v>
      </c>
      <c r="I20" s="151">
        <v>35</v>
      </c>
      <c r="J20" s="151">
        <v>35</v>
      </c>
      <c r="K20" s="151">
        <v>35</v>
      </c>
      <c r="M20" s="151">
        <f t="shared" si="8"/>
        <v>35</v>
      </c>
      <c r="N20" s="151">
        <f t="shared" si="9"/>
        <v>35</v>
      </c>
      <c r="O20" s="151">
        <f t="shared" si="10"/>
        <v>35</v>
      </c>
      <c r="P20" s="151">
        <f t="shared" si="11"/>
        <v>35</v>
      </c>
      <c r="Q20" s="151">
        <f t="shared" si="12"/>
        <v>35</v>
      </c>
      <c r="R20" s="151">
        <f t="shared" si="13"/>
        <v>35</v>
      </c>
    </row>
    <row r="21" spans="1:18" x14ac:dyDescent="0.2">
      <c r="A21" s="151"/>
      <c r="B21" s="2"/>
      <c r="C21" s="2"/>
      <c r="D21" s="151"/>
      <c r="E21" s="2"/>
      <c r="F21" s="151"/>
      <c r="G21" s="151"/>
      <c r="H21" s="152"/>
      <c r="I21" s="152"/>
      <c r="J21" s="151"/>
      <c r="K21" s="151"/>
      <c r="M21" s="151">
        <f t="shared" si="8"/>
        <v>0</v>
      </c>
      <c r="N21" s="151">
        <f t="shared" si="9"/>
        <v>0</v>
      </c>
      <c r="O21" s="151">
        <f t="shared" si="10"/>
        <v>0</v>
      </c>
      <c r="P21" s="151">
        <f t="shared" si="11"/>
        <v>0</v>
      </c>
      <c r="Q21" s="151">
        <f t="shared" si="12"/>
        <v>0</v>
      </c>
      <c r="R21" s="151">
        <f t="shared" si="13"/>
        <v>0</v>
      </c>
    </row>
    <row r="22" spans="1:18" ht="19" x14ac:dyDescent="0.25">
      <c r="A22" s="151" t="s">
        <v>315</v>
      </c>
      <c r="B22" s="2"/>
      <c r="C22" s="145" t="s">
        <v>589</v>
      </c>
      <c r="D22" s="155"/>
      <c r="E22" s="145"/>
      <c r="F22" s="151"/>
      <c r="G22" s="151"/>
      <c r="H22" s="152"/>
      <c r="I22" s="152"/>
      <c r="J22" s="151"/>
      <c r="K22" s="151"/>
      <c r="M22" s="151">
        <f t="shared" si="8"/>
        <v>0</v>
      </c>
      <c r="N22" s="151">
        <f t="shared" si="9"/>
        <v>0</v>
      </c>
      <c r="O22" s="151">
        <f t="shared" si="10"/>
        <v>0</v>
      </c>
      <c r="P22" s="151">
        <f t="shared" si="11"/>
        <v>0</v>
      </c>
      <c r="Q22" s="151">
        <f t="shared" si="12"/>
        <v>0</v>
      </c>
      <c r="R22" s="151">
        <f t="shared" si="13"/>
        <v>0</v>
      </c>
    </row>
    <row r="23" spans="1:18" x14ac:dyDescent="0.2">
      <c r="A23" s="151" t="s">
        <v>315</v>
      </c>
      <c r="B23" s="2"/>
      <c r="C23" s="2" t="s">
        <v>592</v>
      </c>
      <c r="D23" s="151"/>
      <c r="E23" s="2"/>
      <c r="F23" s="151">
        <v>60</v>
      </c>
      <c r="G23" s="151">
        <v>60</v>
      </c>
      <c r="H23" s="151">
        <v>60</v>
      </c>
      <c r="I23" s="151">
        <v>60</v>
      </c>
      <c r="J23" s="151">
        <v>60</v>
      </c>
      <c r="K23" s="151">
        <v>60</v>
      </c>
      <c r="M23" s="151">
        <f t="shared" si="8"/>
        <v>60</v>
      </c>
      <c r="N23" s="151">
        <f t="shared" si="9"/>
        <v>60</v>
      </c>
      <c r="O23" s="151">
        <f t="shared" si="10"/>
        <v>60</v>
      </c>
      <c r="P23" s="151">
        <f t="shared" si="11"/>
        <v>60</v>
      </c>
      <c r="Q23" s="151">
        <f t="shared" si="12"/>
        <v>60</v>
      </c>
      <c r="R23" s="151">
        <f t="shared" si="13"/>
        <v>60</v>
      </c>
    </row>
    <row r="24" spans="1:18" x14ac:dyDescent="0.2">
      <c r="A24" s="151" t="s">
        <v>315</v>
      </c>
      <c r="B24" s="2"/>
      <c r="C24" s="2" t="s">
        <v>593</v>
      </c>
      <c r="D24" s="151"/>
      <c r="E24" s="2"/>
      <c r="F24" s="151">
        <v>45</v>
      </c>
      <c r="G24" s="151">
        <v>45</v>
      </c>
      <c r="H24" s="151">
        <v>45</v>
      </c>
      <c r="I24" s="151">
        <v>45</v>
      </c>
      <c r="J24" s="151">
        <v>45</v>
      </c>
      <c r="K24" s="151">
        <v>45</v>
      </c>
      <c r="M24" s="151">
        <f t="shared" si="8"/>
        <v>45</v>
      </c>
      <c r="N24" s="151">
        <f t="shared" si="9"/>
        <v>45</v>
      </c>
      <c r="O24" s="151">
        <f t="shared" si="10"/>
        <v>45</v>
      </c>
      <c r="P24" s="151">
        <f t="shared" si="11"/>
        <v>45</v>
      </c>
      <c r="Q24" s="151">
        <f t="shared" si="12"/>
        <v>45</v>
      </c>
      <c r="R24" s="151">
        <f t="shared" si="13"/>
        <v>45</v>
      </c>
    </row>
    <row r="25" spans="1:18" x14ac:dyDescent="0.2">
      <c r="A25" s="151" t="s">
        <v>315</v>
      </c>
      <c r="B25" s="2"/>
      <c r="C25" s="2" t="s">
        <v>594</v>
      </c>
      <c r="D25" s="151"/>
      <c r="E25" s="2"/>
      <c r="F25" s="151">
        <v>15</v>
      </c>
      <c r="G25" s="151">
        <v>15</v>
      </c>
      <c r="H25" s="151">
        <v>15</v>
      </c>
      <c r="I25" s="151">
        <v>15</v>
      </c>
      <c r="J25" s="151">
        <v>15</v>
      </c>
      <c r="K25" s="151">
        <v>15</v>
      </c>
      <c r="M25" s="151">
        <f t="shared" si="8"/>
        <v>15</v>
      </c>
      <c r="N25" s="151">
        <f t="shared" si="9"/>
        <v>15</v>
      </c>
      <c r="O25" s="151">
        <f t="shared" si="10"/>
        <v>15</v>
      </c>
      <c r="P25" s="151">
        <f t="shared" si="11"/>
        <v>15</v>
      </c>
      <c r="Q25" s="151">
        <f t="shared" si="12"/>
        <v>15</v>
      </c>
      <c r="R25" s="151">
        <f t="shared" si="13"/>
        <v>15</v>
      </c>
    </row>
    <row r="26" spans="1:18" x14ac:dyDescent="0.2">
      <c r="A26" s="151" t="s">
        <v>315</v>
      </c>
      <c r="B26" s="2"/>
      <c r="C26" s="2" t="s">
        <v>595</v>
      </c>
      <c r="D26" s="151"/>
      <c r="E26" s="2"/>
      <c r="F26" s="151">
        <v>10</v>
      </c>
      <c r="G26" s="151">
        <v>10</v>
      </c>
      <c r="H26" s="151">
        <v>10</v>
      </c>
      <c r="I26" s="151">
        <v>10</v>
      </c>
      <c r="J26" s="151">
        <v>10</v>
      </c>
      <c r="K26" s="151">
        <v>10</v>
      </c>
      <c r="M26" s="151">
        <f t="shared" si="8"/>
        <v>10</v>
      </c>
      <c r="N26" s="151">
        <f t="shared" si="9"/>
        <v>10</v>
      </c>
      <c r="O26" s="151">
        <f t="shared" si="10"/>
        <v>10</v>
      </c>
      <c r="P26" s="151">
        <f t="shared" si="11"/>
        <v>10</v>
      </c>
      <c r="Q26" s="151">
        <f t="shared" si="12"/>
        <v>10</v>
      </c>
      <c r="R26" s="151">
        <f t="shared" si="13"/>
        <v>10</v>
      </c>
    </row>
    <row r="27" spans="1:18" x14ac:dyDescent="0.2">
      <c r="A27" s="151" t="s">
        <v>315</v>
      </c>
      <c r="B27" s="2"/>
      <c r="C27" s="2" t="s">
        <v>596</v>
      </c>
      <c r="D27" s="151"/>
      <c r="E27" s="2"/>
      <c r="F27" s="151">
        <v>5</v>
      </c>
      <c r="G27" s="151">
        <v>5</v>
      </c>
      <c r="H27" s="151">
        <v>5</v>
      </c>
      <c r="I27" s="151">
        <v>5</v>
      </c>
      <c r="J27" s="151">
        <v>5</v>
      </c>
      <c r="K27" s="151">
        <v>5</v>
      </c>
      <c r="M27" s="151">
        <f t="shared" si="8"/>
        <v>5</v>
      </c>
      <c r="N27" s="151">
        <f t="shared" si="9"/>
        <v>5</v>
      </c>
      <c r="O27" s="151">
        <f t="shared" si="10"/>
        <v>5</v>
      </c>
      <c r="P27" s="151">
        <f t="shared" si="11"/>
        <v>5</v>
      </c>
      <c r="Q27" s="151">
        <f t="shared" si="12"/>
        <v>5</v>
      </c>
      <c r="R27" s="151">
        <f t="shared" si="13"/>
        <v>5</v>
      </c>
    </row>
    <row r="28" spans="1:18" x14ac:dyDescent="0.2">
      <c r="A28" s="151" t="s">
        <v>315</v>
      </c>
      <c r="B28" s="2"/>
      <c r="C28" s="2" t="s">
        <v>597</v>
      </c>
      <c r="D28" s="151"/>
      <c r="E28" s="2"/>
      <c r="F28" s="151">
        <v>5</v>
      </c>
      <c r="G28" s="151">
        <v>5</v>
      </c>
      <c r="H28" s="151">
        <v>5</v>
      </c>
      <c r="I28" s="151">
        <v>5</v>
      </c>
      <c r="J28" s="151">
        <v>5</v>
      </c>
      <c r="K28" s="151">
        <v>5</v>
      </c>
      <c r="M28" s="151">
        <f t="shared" si="8"/>
        <v>5</v>
      </c>
      <c r="N28" s="151">
        <f t="shared" si="9"/>
        <v>5</v>
      </c>
      <c r="O28" s="151">
        <f t="shared" si="10"/>
        <v>5</v>
      </c>
      <c r="P28" s="151">
        <f t="shared" si="11"/>
        <v>5</v>
      </c>
      <c r="Q28" s="151">
        <f t="shared" si="12"/>
        <v>5</v>
      </c>
      <c r="R28" s="151">
        <f t="shared" si="13"/>
        <v>5</v>
      </c>
    </row>
    <row r="29" spans="1:18" x14ac:dyDescent="0.2">
      <c r="A29" s="151" t="s">
        <v>315</v>
      </c>
      <c r="B29" s="2"/>
      <c r="C29" s="2" t="s">
        <v>598</v>
      </c>
      <c r="D29" s="151"/>
      <c r="E29" s="2"/>
      <c r="F29" s="151">
        <v>25</v>
      </c>
      <c r="G29" s="151">
        <v>25</v>
      </c>
      <c r="H29" s="151">
        <v>25</v>
      </c>
      <c r="I29" s="151">
        <v>25</v>
      </c>
      <c r="J29" s="151">
        <v>25</v>
      </c>
      <c r="K29" s="151">
        <v>25</v>
      </c>
      <c r="M29" s="151">
        <f t="shared" si="8"/>
        <v>25</v>
      </c>
      <c r="N29" s="151">
        <f t="shared" si="9"/>
        <v>25</v>
      </c>
      <c r="O29" s="151">
        <f t="shared" si="10"/>
        <v>25</v>
      </c>
      <c r="P29" s="151">
        <f t="shared" si="11"/>
        <v>25</v>
      </c>
      <c r="Q29" s="151">
        <f t="shared" si="12"/>
        <v>25</v>
      </c>
      <c r="R29" s="151">
        <f t="shared" si="13"/>
        <v>25</v>
      </c>
    </row>
    <row r="30" spans="1:18" x14ac:dyDescent="0.2">
      <c r="A30" s="151" t="s">
        <v>315</v>
      </c>
      <c r="B30" s="2"/>
      <c r="C30" s="2" t="s">
        <v>599</v>
      </c>
      <c r="D30" s="151" t="s">
        <v>336</v>
      </c>
      <c r="E30" s="2"/>
      <c r="F30" s="151">
        <v>20</v>
      </c>
      <c r="G30" s="151">
        <v>20</v>
      </c>
      <c r="H30" s="151">
        <v>20</v>
      </c>
      <c r="I30" s="151">
        <v>20</v>
      </c>
      <c r="J30" s="151">
        <v>20</v>
      </c>
      <c r="K30" s="151">
        <v>20</v>
      </c>
      <c r="M30" s="151">
        <f t="shared" si="8"/>
        <v>0</v>
      </c>
      <c r="N30" s="151">
        <f t="shared" si="9"/>
        <v>0</v>
      </c>
      <c r="O30" s="151">
        <f t="shared" si="10"/>
        <v>0</v>
      </c>
      <c r="P30" s="151">
        <f t="shared" si="11"/>
        <v>0</v>
      </c>
      <c r="Q30" s="151">
        <f t="shared" si="12"/>
        <v>0</v>
      </c>
      <c r="R30" s="151">
        <f t="shared" si="13"/>
        <v>0</v>
      </c>
    </row>
    <row r="31" spans="1:18" x14ac:dyDescent="0.2">
      <c r="A31" s="151"/>
      <c r="B31" s="2"/>
      <c r="C31" s="2"/>
      <c r="D31" s="151"/>
      <c r="E31" s="2"/>
      <c r="F31" s="151"/>
      <c r="G31" s="151"/>
      <c r="H31" s="152"/>
      <c r="I31" s="152"/>
      <c r="J31" s="151"/>
      <c r="K31" s="151"/>
      <c r="M31" s="151">
        <f t="shared" si="8"/>
        <v>0</v>
      </c>
      <c r="N31" s="151">
        <f t="shared" si="9"/>
        <v>0</v>
      </c>
      <c r="O31" s="151">
        <f t="shared" si="10"/>
        <v>0</v>
      </c>
      <c r="P31" s="151">
        <f t="shared" si="11"/>
        <v>0</v>
      </c>
      <c r="Q31" s="151">
        <f t="shared" si="12"/>
        <v>0</v>
      </c>
      <c r="R31" s="151">
        <f t="shared" si="13"/>
        <v>0</v>
      </c>
    </row>
    <row r="32" spans="1:18" ht="19" x14ac:dyDescent="0.25">
      <c r="A32" s="151" t="s">
        <v>315</v>
      </c>
      <c r="B32" s="2"/>
      <c r="C32" s="145" t="s">
        <v>600</v>
      </c>
      <c r="D32" s="155"/>
      <c r="E32" s="145"/>
      <c r="F32" s="151"/>
      <c r="G32" s="151"/>
      <c r="H32" s="152"/>
      <c r="I32" s="152"/>
      <c r="J32" s="151"/>
      <c r="K32" s="151"/>
      <c r="M32" s="151">
        <f t="shared" si="8"/>
        <v>0</v>
      </c>
      <c r="N32" s="151">
        <f t="shared" si="9"/>
        <v>0</v>
      </c>
      <c r="O32" s="151">
        <f t="shared" si="10"/>
        <v>0</v>
      </c>
      <c r="P32" s="151">
        <f t="shared" si="11"/>
        <v>0</v>
      </c>
      <c r="Q32" s="151">
        <f t="shared" si="12"/>
        <v>0</v>
      </c>
      <c r="R32" s="151">
        <f t="shared" si="13"/>
        <v>0</v>
      </c>
    </row>
    <row r="33" spans="1:18" x14ac:dyDescent="0.2">
      <c r="A33" s="151" t="s">
        <v>315</v>
      </c>
      <c r="B33" s="2"/>
      <c r="C33" s="2" t="s">
        <v>602</v>
      </c>
      <c r="D33" s="151"/>
      <c r="E33" s="2"/>
      <c r="F33" s="151">
        <v>15</v>
      </c>
      <c r="G33" s="151">
        <v>15</v>
      </c>
      <c r="H33" s="151">
        <v>15</v>
      </c>
      <c r="I33" s="151">
        <v>15</v>
      </c>
      <c r="J33" s="151">
        <v>15</v>
      </c>
      <c r="K33" s="151">
        <v>15</v>
      </c>
      <c r="M33" s="151">
        <f t="shared" si="8"/>
        <v>15</v>
      </c>
      <c r="N33" s="151">
        <f t="shared" si="9"/>
        <v>15</v>
      </c>
      <c r="O33" s="151">
        <f t="shared" si="10"/>
        <v>15</v>
      </c>
      <c r="P33" s="151">
        <f t="shared" si="11"/>
        <v>15</v>
      </c>
      <c r="Q33" s="151">
        <f t="shared" si="12"/>
        <v>15</v>
      </c>
      <c r="R33" s="151">
        <f t="shared" si="13"/>
        <v>15</v>
      </c>
    </row>
    <row r="34" spans="1:18" x14ac:dyDescent="0.2">
      <c r="A34" s="151" t="s">
        <v>315</v>
      </c>
      <c r="B34" s="2"/>
      <c r="C34" s="2" t="s">
        <v>603</v>
      </c>
      <c r="D34" s="151"/>
      <c r="E34" s="2"/>
      <c r="F34" s="151">
        <v>15</v>
      </c>
      <c r="G34" s="151">
        <v>15</v>
      </c>
      <c r="H34" s="151">
        <v>15</v>
      </c>
      <c r="I34" s="151">
        <v>15</v>
      </c>
      <c r="J34" s="151">
        <v>15</v>
      </c>
      <c r="K34" s="151">
        <v>15</v>
      </c>
      <c r="M34" s="151">
        <f t="shared" si="8"/>
        <v>15</v>
      </c>
      <c r="N34" s="151">
        <f t="shared" si="9"/>
        <v>15</v>
      </c>
      <c r="O34" s="151">
        <f t="shared" si="10"/>
        <v>15</v>
      </c>
      <c r="P34" s="151">
        <f t="shared" si="11"/>
        <v>15</v>
      </c>
      <c r="Q34" s="151">
        <f t="shared" si="12"/>
        <v>15</v>
      </c>
      <c r="R34" s="151">
        <f t="shared" si="13"/>
        <v>15</v>
      </c>
    </row>
    <row r="35" spans="1:18" x14ac:dyDescent="0.2">
      <c r="A35" s="151" t="s">
        <v>315</v>
      </c>
      <c r="B35" s="2"/>
      <c r="C35" s="2" t="s">
        <v>604</v>
      </c>
      <c r="D35" s="151"/>
      <c r="E35" s="2"/>
      <c r="F35" s="151">
        <v>20</v>
      </c>
      <c r="G35" s="151">
        <v>20</v>
      </c>
      <c r="H35" s="151">
        <v>20</v>
      </c>
      <c r="I35" s="151">
        <v>20</v>
      </c>
      <c r="J35" s="151">
        <v>20</v>
      </c>
      <c r="K35" s="151">
        <v>20</v>
      </c>
      <c r="M35" s="151">
        <f t="shared" si="8"/>
        <v>20</v>
      </c>
      <c r="N35" s="151">
        <f t="shared" si="9"/>
        <v>20</v>
      </c>
      <c r="O35" s="151">
        <f t="shared" si="10"/>
        <v>20</v>
      </c>
      <c r="P35" s="151">
        <f t="shared" si="11"/>
        <v>20</v>
      </c>
      <c r="Q35" s="151">
        <f t="shared" si="12"/>
        <v>20</v>
      </c>
      <c r="R35" s="151">
        <f t="shared" si="13"/>
        <v>20</v>
      </c>
    </row>
    <row r="36" spans="1:18" x14ac:dyDescent="0.2">
      <c r="A36" s="151" t="s">
        <v>315</v>
      </c>
      <c r="B36" s="2"/>
      <c r="C36" s="2" t="s">
        <v>605</v>
      </c>
      <c r="D36" s="151"/>
      <c r="E36" s="2"/>
      <c r="F36" s="151">
        <v>30</v>
      </c>
      <c r="G36" s="151">
        <v>30</v>
      </c>
      <c r="H36" s="151">
        <v>30</v>
      </c>
      <c r="I36" s="151">
        <v>30</v>
      </c>
      <c r="J36" s="151">
        <v>30</v>
      </c>
      <c r="K36" s="151">
        <v>30</v>
      </c>
      <c r="M36" s="151">
        <f t="shared" si="8"/>
        <v>30</v>
      </c>
      <c r="N36" s="151">
        <f t="shared" si="9"/>
        <v>30</v>
      </c>
      <c r="O36" s="151">
        <f t="shared" si="10"/>
        <v>30</v>
      </c>
      <c r="P36" s="151">
        <f t="shared" si="11"/>
        <v>30</v>
      </c>
      <c r="Q36" s="151">
        <f t="shared" si="12"/>
        <v>30</v>
      </c>
      <c r="R36" s="151">
        <f t="shared" si="13"/>
        <v>30</v>
      </c>
    </row>
    <row r="37" spans="1:18" x14ac:dyDescent="0.2">
      <c r="A37" s="151" t="s">
        <v>315</v>
      </c>
      <c r="B37" s="2"/>
      <c r="C37" s="2" t="s">
        <v>606</v>
      </c>
      <c r="D37" s="151"/>
      <c r="E37" s="2"/>
      <c r="F37" s="151">
        <v>5</v>
      </c>
      <c r="G37" s="151">
        <v>5</v>
      </c>
      <c r="H37" s="151">
        <v>5</v>
      </c>
      <c r="I37" s="151">
        <v>5</v>
      </c>
      <c r="J37" s="151">
        <v>5</v>
      </c>
      <c r="K37" s="151">
        <v>5</v>
      </c>
      <c r="M37" s="151">
        <f t="shared" si="8"/>
        <v>5</v>
      </c>
      <c r="N37" s="151">
        <f t="shared" si="9"/>
        <v>5</v>
      </c>
      <c r="O37" s="151">
        <f t="shared" si="10"/>
        <v>5</v>
      </c>
      <c r="P37" s="151">
        <f t="shared" si="11"/>
        <v>5</v>
      </c>
      <c r="Q37" s="151">
        <f t="shared" si="12"/>
        <v>5</v>
      </c>
      <c r="R37" s="151">
        <f t="shared" si="13"/>
        <v>5</v>
      </c>
    </row>
    <row r="38" spans="1:18" x14ac:dyDescent="0.2">
      <c r="A38" s="151" t="s">
        <v>315</v>
      </c>
      <c r="B38" s="2"/>
      <c r="C38" s="2" t="s">
        <v>607</v>
      </c>
      <c r="D38" s="151"/>
      <c r="E38" s="2"/>
      <c r="F38" s="151">
        <v>10</v>
      </c>
      <c r="G38" s="151">
        <v>10</v>
      </c>
      <c r="H38" s="151">
        <v>10</v>
      </c>
      <c r="I38" s="151">
        <v>10</v>
      </c>
      <c r="J38" s="151">
        <v>10</v>
      </c>
      <c r="K38" s="151">
        <v>10</v>
      </c>
      <c r="M38" s="151">
        <f t="shared" si="8"/>
        <v>10</v>
      </c>
      <c r="N38" s="151">
        <f t="shared" si="9"/>
        <v>10</v>
      </c>
      <c r="O38" s="151">
        <f t="shared" si="10"/>
        <v>10</v>
      </c>
      <c r="P38" s="151">
        <f t="shared" si="11"/>
        <v>10</v>
      </c>
      <c r="Q38" s="151">
        <f t="shared" si="12"/>
        <v>10</v>
      </c>
      <c r="R38" s="151">
        <f t="shared" si="13"/>
        <v>10</v>
      </c>
    </row>
    <row r="39" spans="1:18" x14ac:dyDescent="0.2">
      <c r="A39" s="151" t="s">
        <v>315</v>
      </c>
      <c r="B39" s="2"/>
      <c r="C39" s="2" t="s">
        <v>608</v>
      </c>
      <c r="D39" s="151"/>
      <c r="E39" s="2"/>
      <c r="F39" s="151">
        <v>20</v>
      </c>
      <c r="G39" s="151">
        <v>20</v>
      </c>
      <c r="H39" s="151">
        <v>20</v>
      </c>
      <c r="I39" s="151">
        <v>20</v>
      </c>
      <c r="J39" s="151">
        <v>20</v>
      </c>
      <c r="K39" s="151">
        <v>20</v>
      </c>
      <c r="M39" s="151">
        <f t="shared" si="8"/>
        <v>20</v>
      </c>
      <c r="N39" s="151">
        <f t="shared" si="9"/>
        <v>20</v>
      </c>
      <c r="O39" s="151">
        <f t="shared" si="10"/>
        <v>20</v>
      </c>
      <c r="P39" s="151">
        <f t="shared" si="11"/>
        <v>20</v>
      </c>
      <c r="Q39" s="151">
        <f t="shared" si="12"/>
        <v>20</v>
      </c>
      <c r="R39" s="151">
        <f t="shared" si="13"/>
        <v>20</v>
      </c>
    </row>
    <row r="40" spans="1:18" x14ac:dyDescent="0.2">
      <c r="A40" s="151" t="s">
        <v>315</v>
      </c>
      <c r="B40" s="2"/>
      <c r="C40" s="2" t="s">
        <v>609</v>
      </c>
      <c r="D40" s="151" t="s">
        <v>336</v>
      </c>
      <c r="E40" s="2"/>
      <c r="F40" s="151">
        <v>5</v>
      </c>
      <c r="G40" s="151">
        <v>5</v>
      </c>
      <c r="H40" s="151">
        <v>5</v>
      </c>
      <c r="I40" s="151">
        <v>5</v>
      </c>
      <c r="J40" s="151">
        <v>5</v>
      </c>
      <c r="K40" s="151">
        <v>5</v>
      </c>
      <c r="M40" s="151">
        <f t="shared" si="8"/>
        <v>0</v>
      </c>
      <c r="N40" s="151">
        <f t="shared" si="9"/>
        <v>0</v>
      </c>
      <c r="O40" s="151">
        <f t="shared" si="10"/>
        <v>0</v>
      </c>
      <c r="P40" s="151">
        <f t="shared" si="11"/>
        <v>0</v>
      </c>
      <c r="Q40" s="151">
        <f t="shared" si="12"/>
        <v>0</v>
      </c>
      <c r="R40" s="151">
        <f t="shared" si="13"/>
        <v>0</v>
      </c>
    </row>
    <row r="41" spans="1:18" x14ac:dyDescent="0.2">
      <c r="A41" s="151" t="s">
        <v>315</v>
      </c>
      <c r="B41" s="2"/>
      <c r="C41" s="2" t="s">
        <v>598</v>
      </c>
      <c r="D41" s="151"/>
      <c r="E41" s="2"/>
      <c r="F41" s="151">
        <v>60</v>
      </c>
      <c r="G41" s="151">
        <v>60</v>
      </c>
      <c r="H41" s="151">
        <v>60</v>
      </c>
      <c r="I41" s="151">
        <v>60</v>
      </c>
      <c r="J41" s="151">
        <v>60</v>
      </c>
      <c r="K41" s="151">
        <v>60</v>
      </c>
      <c r="M41" s="151">
        <f t="shared" si="8"/>
        <v>60</v>
      </c>
      <c r="N41" s="151">
        <f t="shared" si="9"/>
        <v>60</v>
      </c>
      <c r="O41" s="151">
        <f t="shared" si="10"/>
        <v>60</v>
      </c>
      <c r="P41" s="151">
        <f t="shared" si="11"/>
        <v>60</v>
      </c>
      <c r="Q41" s="151">
        <f t="shared" si="12"/>
        <v>60</v>
      </c>
      <c r="R41" s="151">
        <f t="shared" si="13"/>
        <v>60</v>
      </c>
    </row>
    <row r="42" spans="1:18" x14ac:dyDescent="0.2">
      <c r="A42" s="151"/>
      <c r="B42" s="2"/>
      <c r="C42" s="2"/>
      <c r="D42" s="151"/>
      <c r="E42" s="2"/>
      <c r="F42" s="151"/>
      <c r="G42" s="151"/>
      <c r="H42" s="152"/>
      <c r="I42" s="152"/>
      <c r="J42" s="151"/>
      <c r="K42" s="151"/>
      <c r="M42" s="151">
        <f t="shared" si="8"/>
        <v>0</v>
      </c>
      <c r="N42" s="151">
        <f t="shared" si="9"/>
        <v>0</v>
      </c>
      <c r="O42" s="151">
        <f t="shared" si="10"/>
        <v>0</v>
      </c>
      <c r="P42" s="151">
        <f t="shared" si="11"/>
        <v>0</v>
      </c>
      <c r="Q42" s="151">
        <f t="shared" si="12"/>
        <v>0</v>
      </c>
      <c r="R42" s="151">
        <f t="shared" si="13"/>
        <v>0</v>
      </c>
    </row>
    <row r="43" spans="1:18" x14ac:dyDescent="0.2">
      <c r="A43" s="151" t="s">
        <v>315</v>
      </c>
      <c r="B43" s="2"/>
      <c r="C43" s="2" t="s">
        <v>610</v>
      </c>
      <c r="D43" s="151"/>
      <c r="E43" s="2"/>
      <c r="F43" s="151">
        <v>15</v>
      </c>
      <c r="G43" s="151">
        <v>15</v>
      </c>
      <c r="H43" s="151">
        <v>15</v>
      </c>
      <c r="I43" s="151">
        <v>15</v>
      </c>
      <c r="J43" s="151">
        <v>15</v>
      </c>
      <c r="K43" s="151">
        <v>15</v>
      </c>
      <c r="M43" s="151">
        <f t="shared" si="8"/>
        <v>15</v>
      </c>
      <c r="N43" s="151">
        <f t="shared" si="9"/>
        <v>15</v>
      </c>
      <c r="O43" s="151">
        <f t="shared" si="10"/>
        <v>15</v>
      </c>
      <c r="P43" s="151">
        <f t="shared" si="11"/>
        <v>15</v>
      </c>
      <c r="Q43" s="151">
        <f t="shared" si="12"/>
        <v>15</v>
      </c>
      <c r="R43" s="151">
        <f t="shared" si="13"/>
        <v>15</v>
      </c>
    </row>
    <row r="44" spans="1:18" x14ac:dyDescent="0.2">
      <c r="A44" s="151" t="s">
        <v>315</v>
      </c>
      <c r="B44" s="2"/>
      <c r="C44" s="2" t="s">
        <v>611</v>
      </c>
      <c r="D44" s="151" t="s">
        <v>336</v>
      </c>
      <c r="E44" s="2"/>
      <c r="F44" s="151">
        <v>30</v>
      </c>
      <c r="G44" s="151">
        <v>30</v>
      </c>
      <c r="H44" s="151">
        <v>30</v>
      </c>
      <c r="I44" s="151">
        <v>30</v>
      </c>
      <c r="J44" s="151">
        <v>30</v>
      </c>
      <c r="K44" s="151">
        <v>30</v>
      </c>
      <c r="M44" s="151">
        <f t="shared" si="8"/>
        <v>0</v>
      </c>
      <c r="N44" s="151">
        <f t="shared" si="9"/>
        <v>0</v>
      </c>
      <c r="O44" s="151">
        <f t="shared" si="10"/>
        <v>0</v>
      </c>
      <c r="P44" s="151">
        <f t="shared" si="11"/>
        <v>0</v>
      </c>
      <c r="Q44" s="151">
        <f t="shared" si="12"/>
        <v>0</v>
      </c>
      <c r="R44" s="151">
        <f t="shared" si="13"/>
        <v>0</v>
      </c>
    </row>
    <row r="45" spans="1:18" x14ac:dyDescent="0.2">
      <c r="A45" s="151" t="s">
        <v>315</v>
      </c>
      <c r="B45" s="2"/>
      <c r="C45" s="2" t="s">
        <v>612</v>
      </c>
      <c r="D45" s="151"/>
      <c r="E45" s="2"/>
      <c r="F45" s="151">
        <v>10</v>
      </c>
      <c r="G45" s="151">
        <v>10</v>
      </c>
      <c r="H45" s="151">
        <v>10</v>
      </c>
      <c r="I45" s="151">
        <v>10</v>
      </c>
      <c r="J45" s="151">
        <v>10</v>
      </c>
      <c r="K45" s="151">
        <v>10</v>
      </c>
      <c r="M45" s="151">
        <f t="shared" si="8"/>
        <v>10</v>
      </c>
      <c r="N45" s="151">
        <f t="shared" si="9"/>
        <v>10</v>
      </c>
      <c r="O45" s="151">
        <f t="shared" si="10"/>
        <v>10</v>
      </c>
      <c r="P45" s="151">
        <f t="shared" si="11"/>
        <v>10</v>
      </c>
      <c r="Q45" s="151">
        <f t="shared" si="12"/>
        <v>10</v>
      </c>
      <c r="R45" s="151">
        <f t="shared" si="13"/>
        <v>10</v>
      </c>
    </row>
    <row r="46" spans="1:18" x14ac:dyDescent="0.2">
      <c r="A46" s="151" t="s">
        <v>315</v>
      </c>
      <c r="B46" s="2"/>
      <c r="C46" s="2" t="s">
        <v>613</v>
      </c>
      <c r="D46" s="151"/>
      <c r="E46" s="2"/>
      <c r="F46" s="151">
        <v>15</v>
      </c>
      <c r="G46" s="151">
        <v>15</v>
      </c>
      <c r="H46" s="151">
        <v>15</v>
      </c>
      <c r="I46" s="151">
        <v>15</v>
      </c>
      <c r="J46" s="151">
        <v>15</v>
      </c>
      <c r="K46" s="151">
        <v>15</v>
      </c>
      <c r="M46" s="151">
        <f t="shared" si="8"/>
        <v>15</v>
      </c>
      <c r="N46" s="151">
        <f t="shared" si="9"/>
        <v>15</v>
      </c>
      <c r="O46" s="151">
        <f t="shared" si="10"/>
        <v>15</v>
      </c>
      <c r="P46" s="151">
        <f t="shared" si="11"/>
        <v>15</v>
      </c>
      <c r="Q46" s="151">
        <f t="shared" si="12"/>
        <v>15</v>
      </c>
      <c r="R46" s="151">
        <f t="shared" si="13"/>
        <v>15</v>
      </c>
    </row>
    <row r="47" spans="1:18" x14ac:dyDescent="0.2">
      <c r="A47" s="151" t="s">
        <v>315</v>
      </c>
      <c r="B47" s="2"/>
      <c r="C47" s="2" t="s">
        <v>614</v>
      </c>
      <c r="D47" s="151" t="s">
        <v>336</v>
      </c>
      <c r="E47" s="2"/>
      <c r="F47" s="151">
        <v>10</v>
      </c>
      <c r="G47" s="151">
        <v>10</v>
      </c>
      <c r="H47" s="151">
        <v>10</v>
      </c>
      <c r="I47" s="151">
        <v>10</v>
      </c>
      <c r="J47" s="151">
        <v>10</v>
      </c>
      <c r="K47" s="151">
        <v>10</v>
      </c>
      <c r="M47" s="151">
        <f t="shared" si="8"/>
        <v>0</v>
      </c>
      <c r="N47" s="151">
        <f t="shared" si="9"/>
        <v>0</v>
      </c>
      <c r="O47" s="151">
        <f t="shared" si="10"/>
        <v>0</v>
      </c>
      <c r="P47" s="151">
        <f t="shared" si="11"/>
        <v>0</v>
      </c>
      <c r="Q47" s="151">
        <f t="shared" si="12"/>
        <v>0</v>
      </c>
      <c r="R47" s="151">
        <f t="shared" si="13"/>
        <v>0</v>
      </c>
    </row>
    <row r="48" spans="1:18" x14ac:dyDescent="0.2">
      <c r="A48" s="151" t="s">
        <v>315</v>
      </c>
      <c r="B48" s="2"/>
      <c r="C48" s="2" t="s">
        <v>615</v>
      </c>
      <c r="D48" s="151"/>
      <c r="E48" s="2"/>
      <c r="F48" s="151">
        <v>3</v>
      </c>
      <c r="G48" s="151">
        <v>3</v>
      </c>
      <c r="H48" s="151">
        <v>3</v>
      </c>
      <c r="I48" s="151">
        <v>3</v>
      </c>
      <c r="J48" s="151">
        <v>3</v>
      </c>
      <c r="K48" s="151">
        <v>3</v>
      </c>
      <c r="M48" s="151">
        <f t="shared" si="8"/>
        <v>3</v>
      </c>
      <c r="N48" s="151">
        <f t="shared" si="9"/>
        <v>3</v>
      </c>
      <c r="O48" s="151">
        <f t="shared" si="10"/>
        <v>3</v>
      </c>
      <c r="P48" s="151">
        <f t="shared" si="11"/>
        <v>3</v>
      </c>
      <c r="Q48" s="151">
        <f t="shared" si="12"/>
        <v>3</v>
      </c>
      <c r="R48" s="151">
        <f t="shared" si="13"/>
        <v>3</v>
      </c>
    </row>
    <row r="49" spans="1:18" x14ac:dyDescent="0.2">
      <c r="A49" s="151" t="s">
        <v>315</v>
      </c>
      <c r="B49" s="2"/>
      <c r="C49" s="87" t="s">
        <v>616</v>
      </c>
      <c r="D49" s="118"/>
      <c r="E49" s="2"/>
      <c r="F49" s="151">
        <v>45</v>
      </c>
      <c r="G49" s="151">
        <v>45</v>
      </c>
      <c r="H49" s="151">
        <v>45</v>
      </c>
      <c r="I49" s="151">
        <v>45</v>
      </c>
      <c r="J49" s="151">
        <v>45</v>
      </c>
      <c r="K49" s="151">
        <v>45</v>
      </c>
      <c r="M49" s="151">
        <f t="shared" si="8"/>
        <v>45</v>
      </c>
      <c r="N49" s="151">
        <f t="shared" si="9"/>
        <v>45</v>
      </c>
      <c r="O49" s="151">
        <f t="shared" si="10"/>
        <v>45</v>
      </c>
      <c r="P49" s="151">
        <f t="shared" si="11"/>
        <v>45</v>
      </c>
      <c r="Q49" s="151">
        <f t="shared" si="12"/>
        <v>45</v>
      </c>
      <c r="R49" s="151">
        <f t="shared" si="13"/>
        <v>45</v>
      </c>
    </row>
    <row r="50" spans="1:18" x14ac:dyDescent="0.2">
      <c r="A50" s="151" t="s">
        <v>315</v>
      </c>
      <c r="B50" s="2"/>
      <c r="C50" s="2" t="s">
        <v>617</v>
      </c>
      <c r="D50" s="151" t="s">
        <v>336</v>
      </c>
      <c r="E50" s="2"/>
      <c r="F50" s="151">
        <v>5</v>
      </c>
      <c r="G50" s="151">
        <v>5</v>
      </c>
      <c r="H50" s="151">
        <v>5</v>
      </c>
      <c r="I50" s="151">
        <v>5</v>
      </c>
      <c r="J50" s="151">
        <v>5</v>
      </c>
      <c r="K50" s="151">
        <v>5</v>
      </c>
      <c r="M50" s="151">
        <f t="shared" si="8"/>
        <v>0</v>
      </c>
      <c r="N50" s="151">
        <f t="shared" si="9"/>
        <v>0</v>
      </c>
      <c r="O50" s="151">
        <f t="shared" si="10"/>
        <v>0</v>
      </c>
      <c r="P50" s="151">
        <f t="shared" si="11"/>
        <v>0</v>
      </c>
      <c r="Q50" s="151">
        <f t="shared" si="12"/>
        <v>0</v>
      </c>
      <c r="R50" s="151">
        <f t="shared" si="13"/>
        <v>0</v>
      </c>
    </row>
    <row r="51" spans="1:18" x14ac:dyDescent="0.2">
      <c r="A51" s="151" t="s">
        <v>315</v>
      </c>
      <c r="B51" s="2"/>
      <c r="C51" s="2" t="s">
        <v>618</v>
      </c>
      <c r="D51" s="151"/>
      <c r="E51" s="2"/>
      <c r="F51" s="151">
        <v>60</v>
      </c>
      <c r="G51" s="151">
        <v>60</v>
      </c>
      <c r="H51" s="151">
        <v>60</v>
      </c>
      <c r="I51" s="151">
        <v>60</v>
      </c>
      <c r="J51" s="151">
        <v>60</v>
      </c>
      <c r="K51" s="151">
        <v>60</v>
      </c>
      <c r="M51" s="151">
        <f t="shared" si="8"/>
        <v>60</v>
      </c>
      <c r="N51" s="151">
        <f t="shared" si="9"/>
        <v>60</v>
      </c>
      <c r="O51" s="151">
        <f t="shared" si="10"/>
        <v>60</v>
      </c>
      <c r="P51" s="151">
        <f t="shared" si="11"/>
        <v>60</v>
      </c>
      <c r="Q51" s="151">
        <f t="shared" si="12"/>
        <v>60</v>
      </c>
      <c r="R51" s="151">
        <f t="shared" si="13"/>
        <v>60</v>
      </c>
    </row>
    <row r="52" spans="1:18" x14ac:dyDescent="0.2">
      <c r="A52" s="151" t="s">
        <v>315</v>
      </c>
      <c r="B52" s="2"/>
      <c r="C52" s="2" t="s">
        <v>619</v>
      </c>
      <c r="D52" s="151" t="s">
        <v>336</v>
      </c>
      <c r="E52" s="2"/>
      <c r="F52" s="151">
        <v>15</v>
      </c>
      <c r="G52" s="151">
        <v>15</v>
      </c>
      <c r="H52" s="151">
        <v>15</v>
      </c>
      <c r="I52" s="151">
        <v>15</v>
      </c>
      <c r="J52" s="151">
        <v>15</v>
      </c>
      <c r="K52" s="151">
        <v>15</v>
      </c>
      <c r="M52" s="151">
        <f t="shared" si="8"/>
        <v>0</v>
      </c>
      <c r="N52" s="151">
        <f t="shared" si="9"/>
        <v>0</v>
      </c>
      <c r="O52" s="151">
        <f t="shared" si="10"/>
        <v>0</v>
      </c>
      <c r="P52" s="151">
        <f t="shared" si="11"/>
        <v>0</v>
      </c>
      <c r="Q52" s="151">
        <f t="shared" si="12"/>
        <v>0</v>
      </c>
      <c r="R52" s="151">
        <f t="shared" si="13"/>
        <v>0</v>
      </c>
    </row>
    <row r="53" spans="1:18" x14ac:dyDescent="0.2">
      <c r="A53" s="151" t="s">
        <v>315</v>
      </c>
      <c r="B53" s="2"/>
      <c r="C53" s="2" t="s">
        <v>620</v>
      </c>
      <c r="D53" s="151" t="s">
        <v>336</v>
      </c>
      <c r="E53" s="2"/>
      <c r="F53" s="151">
        <v>45</v>
      </c>
      <c r="G53" s="151">
        <v>45</v>
      </c>
      <c r="H53" s="151">
        <v>45</v>
      </c>
      <c r="I53" s="151">
        <v>45</v>
      </c>
      <c r="J53" s="151">
        <v>45</v>
      </c>
      <c r="K53" s="151">
        <v>45</v>
      </c>
      <c r="M53" s="151">
        <f t="shared" si="8"/>
        <v>0</v>
      </c>
      <c r="N53" s="151">
        <f t="shared" si="9"/>
        <v>0</v>
      </c>
      <c r="O53" s="151">
        <f t="shared" si="10"/>
        <v>0</v>
      </c>
      <c r="P53" s="151">
        <f t="shared" si="11"/>
        <v>0</v>
      </c>
      <c r="Q53" s="151">
        <f t="shared" si="12"/>
        <v>0</v>
      </c>
      <c r="R53" s="151">
        <f t="shared" si="13"/>
        <v>0</v>
      </c>
    </row>
    <row r="54" spans="1:18" x14ac:dyDescent="0.2">
      <c r="A54" s="151" t="s">
        <v>315</v>
      </c>
      <c r="B54" s="2"/>
      <c r="C54" s="2" t="s">
        <v>621</v>
      </c>
      <c r="D54" s="151"/>
      <c r="E54" s="2"/>
      <c r="F54" s="151">
        <v>30</v>
      </c>
      <c r="G54" s="151">
        <v>30</v>
      </c>
      <c r="H54" s="151">
        <v>30</v>
      </c>
      <c r="I54" s="151">
        <v>30</v>
      </c>
      <c r="J54" s="151">
        <v>30</v>
      </c>
      <c r="K54" s="151">
        <v>30</v>
      </c>
      <c r="M54" s="151">
        <f t="shared" si="8"/>
        <v>30</v>
      </c>
      <c r="N54" s="151">
        <f t="shared" si="9"/>
        <v>30</v>
      </c>
      <c r="O54" s="151">
        <f t="shared" si="10"/>
        <v>30</v>
      </c>
      <c r="P54" s="151">
        <f t="shared" si="11"/>
        <v>30</v>
      </c>
      <c r="Q54" s="151">
        <f t="shared" si="12"/>
        <v>30</v>
      </c>
      <c r="R54" s="151">
        <f t="shared" si="13"/>
        <v>30</v>
      </c>
    </row>
    <row r="55" spans="1:18" x14ac:dyDescent="0.2">
      <c r="A55" s="151" t="s">
        <v>315</v>
      </c>
      <c r="B55" s="2"/>
      <c r="C55" s="2" t="s">
        <v>622</v>
      </c>
      <c r="D55" s="151"/>
      <c r="E55" s="2"/>
      <c r="F55" s="151">
        <v>5</v>
      </c>
      <c r="G55" s="151">
        <v>5</v>
      </c>
      <c r="H55" s="151">
        <v>5</v>
      </c>
      <c r="I55" s="151">
        <v>5</v>
      </c>
      <c r="J55" s="151">
        <v>5</v>
      </c>
      <c r="K55" s="151">
        <v>5</v>
      </c>
      <c r="M55" s="151">
        <f t="shared" si="8"/>
        <v>5</v>
      </c>
      <c r="N55" s="151">
        <f t="shared" si="9"/>
        <v>5</v>
      </c>
      <c r="O55" s="151">
        <f t="shared" si="10"/>
        <v>5</v>
      </c>
      <c r="P55" s="151">
        <f t="shared" si="11"/>
        <v>5</v>
      </c>
      <c r="Q55" s="151">
        <f t="shared" si="12"/>
        <v>5</v>
      </c>
      <c r="R55" s="151">
        <f t="shared" si="13"/>
        <v>5</v>
      </c>
    </row>
    <row r="56" spans="1:18" x14ac:dyDescent="0.2">
      <c r="A56" s="29"/>
      <c r="B56" s="2"/>
      <c r="C56" s="2"/>
      <c r="D56" s="151"/>
      <c r="E56" s="2"/>
      <c r="F56" s="29"/>
      <c r="G56" s="29"/>
      <c r="H56" s="30"/>
      <c r="I56" s="30"/>
      <c r="J56" s="29"/>
      <c r="K56" s="29"/>
      <c r="M56" s="151">
        <f t="shared" si="8"/>
        <v>0</v>
      </c>
      <c r="N56" s="151">
        <f t="shared" si="9"/>
        <v>0</v>
      </c>
      <c r="O56" s="151">
        <f t="shared" si="10"/>
        <v>0</v>
      </c>
      <c r="P56" s="151">
        <f t="shared" si="11"/>
        <v>0</v>
      </c>
      <c r="Q56" s="151">
        <f t="shared" si="12"/>
        <v>0</v>
      </c>
      <c r="R56" s="151">
        <f t="shared" si="13"/>
        <v>0</v>
      </c>
    </row>
    <row r="58" spans="1:18" x14ac:dyDescent="0.2">
      <c r="C58" s="1" t="s">
        <v>358</v>
      </c>
      <c r="D58" s="152"/>
      <c r="E58" s="1"/>
      <c r="F58" s="2">
        <f t="shared" ref="F58:K58" si="14">SUM(F2:F56)</f>
        <v>1043</v>
      </c>
      <c r="G58" s="2">
        <f t="shared" si="14"/>
        <v>893</v>
      </c>
      <c r="H58" s="2">
        <f t="shared" si="14"/>
        <v>893</v>
      </c>
      <c r="I58" s="2">
        <f t="shared" si="14"/>
        <v>893</v>
      </c>
      <c r="J58" s="2">
        <f t="shared" si="14"/>
        <v>893</v>
      </c>
      <c r="K58" s="2">
        <f t="shared" si="14"/>
        <v>893</v>
      </c>
      <c r="M58" s="2">
        <f t="shared" ref="M58:R58" si="15">SUM(M2:M56)</f>
        <v>733</v>
      </c>
      <c r="N58" s="2">
        <f t="shared" si="15"/>
        <v>583</v>
      </c>
      <c r="O58" s="2">
        <f t="shared" si="15"/>
        <v>583</v>
      </c>
      <c r="P58" s="2">
        <f t="shared" si="15"/>
        <v>583</v>
      </c>
      <c r="Q58" s="2">
        <f t="shared" si="15"/>
        <v>583</v>
      </c>
      <c r="R58" s="2">
        <f t="shared" si="15"/>
        <v>583</v>
      </c>
    </row>
    <row r="59" spans="1:18" x14ac:dyDescent="0.2">
      <c r="C59" s="1" t="s">
        <v>357</v>
      </c>
      <c r="D59" s="152"/>
      <c r="E59" s="1"/>
      <c r="F59" s="2">
        <f>F58/60</f>
        <v>17.383333333333333</v>
      </c>
      <c r="G59" s="2">
        <f t="shared" ref="G59:K59" si="16">G58/60</f>
        <v>14.883333333333333</v>
      </c>
      <c r="H59" s="2">
        <f t="shared" si="16"/>
        <v>14.883333333333333</v>
      </c>
      <c r="I59" s="2">
        <f t="shared" si="16"/>
        <v>14.883333333333333</v>
      </c>
      <c r="J59" s="2">
        <f t="shared" si="16"/>
        <v>14.883333333333333</v>
      </c>
      <c r="K59" s="2">
        <f t="shared" si="16"/>
        <v>14.883333333333333</v>
      </c>
      <c r="M59" s="52">
        <f>M58/60</f>
        <v>12.216666666666667</v>
      </c>
      <c r="N59" s="52">
        <f t="shared" ref="N59:R59" si="17">N58/60</f>
        <v>9.7166666666666668</v>
      </c>
      <c r="O59" s="52">
        <f t="shared" si="17"/>
        <v>9.7166666666666668</v>
      </c>
      <c r="P59" s="52">
        <f t="shared" si="17"/>
        <v>9.7166666666666668</v>
      </c>
      <c r="Q59" s="52">
        <f t="shared" si="17"/>
        <v>9.7166666666666668</v>
      </c>
      <c r="R59" s="52">
        <f t="shared" si="17"/>
        <v>9.7166666666666668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K55"/>
  <sheetViews>
    <sheetView topLeftCell="A25" workbookViewId="0">
      <selection activeCell="A45" sqref="A45:E50"/>
    </sheetView>
  </sheetViews>
  <sheetFormatPr baseColWidth="10" defaultColWidth="8.83203125" defaultRowHeight="15" x14ac:dyDescent="0.2"/>
  <cols>
    <col min="2" max="2" width="9.6640625" bestFit="1" customWidth="1"/>
    <col min="3" max="3" width="54.6640625" customWidth="1"/>
    <col min="4" max="4" width="11.5" customWidth="1"/>
    <col min="5" max="5" width="10.5" style="82" bestFit="1" customWidth="1"/>
    <col min="6" max="6" width="12.1640625" customWidth="1"/>
    <col min="7" max="8" width="7.5" customWidth="1"/>
  </cols>
  <sheetData>
    <row r="1" spans="1:8" ht="29.25" customHeight="1" x14ac:dyDescent="0.25">
      <c r="A1" s="140" t="s">
        <v>315</v>
      </c>
      <c r="B1" s="143">
        <v>42635</v>
      </c>
      <c r="C1" s="144" t="s">
        <v>578</v>
      </c>
      <c r="D1" s="144"/>
      <c r="E1" s="140" t="s">
        <v>579</v>
      </c>
      <c r="F1" s="2" t="s">
        <v>580</v>
      </c>
      <c r="G1" s="141"/>
      <c r="H1" s="141"/>
    </row>
    <row r="2" spans="1:8" ht="13.5" customHeight="1" x14ac:dyDescent="0.2">
      <c r="A2" s="140" t="s">
        <v>315</v>
      </c>
      <c r="B2" s="2"/>
      <c r="C2" s="2" t="s">
        <v>581</v>
      </c>
      <c r="D2" s="2"/>
      <c r="E2" s="140">
        <v>10</v>
      </c>
      <c r="F2" s="2"/>
      <c r="G2" s="141"/>
      <c r="H2" s="141"/>
    </row>
    <row r="3" spans="1:8" ht="13.5" customHeight="1" x14ac:dyDescent="0.2">
      <c r="A3" s="140" t="s">
        <v>315</v>
      </c>
      <c r="B3" s="2"/>
      <c r="C3" s="2" t="s">
        <v>582</v>
      </c>
      <c r="D3" s="2"/>
      <c r="E3" s="140">
        <v>20</v>
      </c>
      <c r="F3" s="2"/>
      <c r="G3" s="141"/>
      <c r="H3" s="141"/>
    </row>
    <row r="4" spans="1:8" ht="13.5" customHeight="1" x14ac:dyDescent="0.2">
      <c r="A4" s="140" t="s">
        <v>315</v>
      </c>
      <c r="B4" s="2"/>
      <c r="C4" s="2" t="s">
        <v>583</v>
      </c>
      <c r="D4" s="2"/>
      <c r="E4" s="140">
        <v>90</v>
      </c>
      <c r="F4" s="2"/>
      <c r="G4" s="141"/>
      <c r="H4" s="141"/>
    </row>
    <row r="5" spans="1:8" ht="13.5" customHeight="1" x14ac:dyDescent="0.2">
      <c r="A5" s="140" t="s">
        <v>315</v>
      </c>
      <c r="B5" s="2"/>
      <c r="C5" s="2" t="s">
        <v>584</v>
      </c>
      <c r="D5" s="2"/>
      <c r="E5" s="140">
        <v>30</v>
      </c>
      <c r="F5" s="2"/>
      <c r="G5" s="141"/>
      <c r="H5" s="141"/>
    </row>
    <row r="6" spans="1:8" ht="13.5" customHeight="1" x14ac:dyDescent="0.2">
      <c r="A6" s="140" t="s">
        <v>315</v>
      </c>
      <c r="B6" s="2"/>
      <c r="C6" s="2" t="s">
        <v>585</v>
      </c>
      <c r="D6" s="2"/>
      <c r="E6" s="140">
        <v>15</v>
      </c>
      <c r="F6" s="2"/>
      <c r="G6" s="141"/>
      <c r="H6" s="141"/>
    </row>
    <row r="7" spans="1:8" ht="13.5" customHeight="1" x14ac:dyDescent="0.2">
      <c r="A7" s="140" t="s">
        <v>315</v>
      </c>
      <c r="B7" s="2"/>
      <c r="C7" s="2" t="s">
        <v>586</v>
      </c>
      <c r="D7" s="2"/>
      <c r="E7" s="140">
        <v>25</v>
      </c>
      <c r="F7" s="2"/>
      <c r="G7" s="141"/>
      <c r="H7" s="141"/>
    </row>
    <row r="8" spans="1:8" ht="13.5" customHeight="1" x14ac:dyDescent="0.2">
      <c r="A8" s="140" t="s">
        <v>315</v>
      </c>
      <c r="B8" s="2"/>
      <c r="C8" s="2" t="s">
        <v>587</v>
      </c>
      <c r="D8" s="2"/>
      <c r="E8" s="140">
        <v>15</v>
      </c>
      <c r="F8" s="2"/>
      <c r="G8" s="141"/>
      <c r="H8" s="141"/>
    </row>
    <row r="9" spans="1:8" ht="13.5" customHeight="1" x14ac:dyDescent="0.2">
      <c r="A9" s="140" t="s">
        <v>315</v>
      </c>
      <c r="B9" s="2"/>
      <c r="C9" s="2" t="s">
        <v>588</v>
      </c>
      <c r="D9" s="2"/>
      <c r="E9" s="140">
        <v>35</v>
      </c>
      <c r="F9" s="2"/>
      <c r="G9" s="141"/>
      <c r="H9" s="141"/>
    </row>
    <row r="10" spans="1:8" ht="13.5" customHeight="1" x14ac:dyDescent="0.2">
      <c r="A10" s="140"/>
      <c r="B10" s="2"/>
      <c r="C10" s="2"/>
      <c r="D10" s="2"/>
      <c r="E10" s="140"/>
      <c r="F10" s="2"/>
      <c r="G10" s="141"/>
      <c r="H10" s="141"/>
    </row>
    <row r="11" spans="1:8" ht="13.5" customHeight="1" x14ac:dyDescent="0.2">
      <c r="A11" s="140"/>
      <c r="B11" s="2"/>
      <c r="C11" s="2"/>
      <c r="D11" s="2"/>
      <c r="E11" s="140"/>
      <c r="F11" s="2"/>
      <c r="G11" s="141"/>
      <c r="H11" s="141"/>
    </row>
    <row r="12" spans="1:8" ht="19" x14ac:dyDescent="0.25">
      <c r="A12" s="140" t="s">
        <v>315</v>
      </c>
      <c r="B12" s="2"/>
      <c r="C12" s="145" t="s">
        <v>589</v>
      </c>
      <c r="D12" s="145"/>
      <c r="E12" s="140" t="s">
        <v>590</v>
      </c>
      <c r="F12" s="2" t="s">
        <v>591</v>
      </c>
      <c r="G12" s="141"/>
      <c r="H12" s="141"/>
    </row>
    <row r="13" spans="1:8" x14ac:dyDescent="0.2">
      <c r="A13" s="140" t="s">
        <v>315</v>
      </c>
      <c r="B13" s="2"/>
      <c r="C13" s="2" t="s">
        <v>592</v>
      </c>
      <c r="D13" s="2"/>
      <c r="E13" s="140">
        <v>60</v>
      </c>
      <c r="F13" s="2"/>
      <c r="G13" s="141"/>
      <c r="H13" s="141"/>
    </row>
    <row r="14" spans="1:8" x14ac:dyDescent="0.2">
      <c r="A14" s="140" t="s">
        <v>315</v>
      </c>
      <c r="B14" s="2"/>
      <c r="C14" s="2" t="s">
        <v>593</v>
      </c>
      <c r="D14" s="2"/>
      <c r="E14" s="140">
        <v>45</v>
      </c>
      <c r="F14" s="2"/>
      <c r="G14" s="141"/>
      <c r="H14" s="141"/>
    </row>
    <row r="15" spans="1:8" x14ac:dyDescent="0.2">
      <c r="A15" s="140" t="s">
        <v>315</v>
      </c>
      <c r="B15" s="2"/>
      <c r="C15" s="2" t="s">
        <v>594</v>
      </c>
      <c r="D15" s="2"/>
      <c r="E15" s="140">
        <v>15</v>
      </c>
      <c r="F15" s="2"/>
      <c r="G15" s="141"/>
      <c r="H15" s="141"/>
    </row>
    <row r="16" spans="1:8" x14ac:dyDescent="0.2">
      <c r="A16" s="140" t="s">
        <v>315</v>
      </c>
      <c r="B16" s="2"/>
      <c r="C16" s="2" t="s">
        <v>595</v>
      </c>
      <c r="D16" s="2"/>
      <c r="E16" s="140">
        <v>10</v>
      </c>
      <c r="F16" s="2"/>
      <c r="G16" s="141"/>
      <c r="H16" s="141"/>
    </row>
    <row r="17" spans="1:8" x14ac:dyDescent="0.2">
      <c r="A17" s="140" t="s">
        <v>315</v>
      </c>
      <c r="B17" s="2"/>
      <c r="C17" s="2" t="s">
        <v>596</v>
      </c>
      <c r="D17" s="2"/>
      <c r="E17" s="140">
        <v>5</v>
      </c>
      <c r="F17" s="2"/>
      <c r="G17" s="141"/>
      <c r="H17" s="141"/>
    </row>
    <row r="18" spans="1:8" x14ac:dyDescent="0.2">
      <c r="A18" s="140" t="s">
        <v>315</v>
      </c>
      <c r="B18" s="2"/>
      <c r="C18" s="2" t="s">
        <v>597</v>
      </c>
      <c r="D18" s="2"/>
      <c r="E18" s="140">
        <v>5</v>
      </c>
      <c r="F18" s="2"/>
      <c r="G18" s="141"/>
      <c r="H18" s="141"/>
    </row>
    <row r="19" spans="1:8" x14ac:dyDescent="0.2">
      <c r="A19" s="140" t="s">
        <v>315</v>
      </c>
      <c r="B19" s="2"/>
      <c r="C19" s="2" t="s">
        <v>598</v>
      </c>
      <c r="D19" s="2"/>
      <c r="E19" s="140">
        <v>25</v>
      </c>
      <c r="F19" s="2"/>
      <c r="G19" s="141"/>
      <c r="H19" s="141"/>
    </row>
    <row r="20" spans="1:8" x14ac:dyDescent="0.2">
      <c r="A20" s="140" t="s">
        <v>315</v>
      </c>
      <c r="B20" s="2"/>
      <c r="C20" s="2" t="s">
        <v>599</v>
      </c>
      <c r="D20" s="2"/>
      <c r="E20" s="140">
        <v>20</v>
      </c>
      <c r="F20" s="2"/>
      <c r="G20" s="141"/>
      <c r="H20" s="141"/>
    </row>
    <row r="21" spans="1:8" x14ac:dyDescent="0.2">
      <c r="A21" s="140"/>
      <c r="B21" s="2"/>
      <c r="C21" s="2"/>
      <c r="D21" s="2"/>
      <c r="E21" s="140"/>
      <c r="F21" s="2"/>
      <c r="G21" s="141"/>
      <c r="H21" s="141"/>
    </row>
    <row r="22" spans="1:8" x14ac:dyDescent="0.2">
      <c r="A22" s="140"/>
      <c r="B22" s="2"/>
      <c r="C22" s="2"/>
      <c r="D22" s="2"/>
      <c r="E22" s="140"/>
      <c r="F22" s="2"/>
      <c r="G22" s="141"/>
      <c r="H22" s="141"/>
    </row>
    <row r="23" spans="1:8" ht="19" x14ac:dyDescent="0.25">
      <c r="A23" s="140" t="s">
        <v>315</v>
      </c>
      <c r="B23" s="2"/>
      <c r="C23" s="145" t="s">
        <v>600</v>
      </c>
      <c r="D23" s="145"/>
      <c r="E23" s="140" t="s">
        <v>601</v>
      </c>
      <c r="F23" s="2" t="s">
        <v>349</v>
      </c>
      <c r="G23" s="141"/>
      <c r="H23" s="141"/>
    </row>
    <row r="24" spans="1:8" x14ac:dyDescent="0.2">
      <c r="A24" s="140" t="s">
        <v>315</v>
      </c>
      <c r="B24" s="2"/>
      <c r="C24" s="2" t="s">
        <v>602</v>
      </c>
      <c r="D24" s="2"/>
      <c r="E24" s="140">
        <v>15</v>
      </c>
      <c r="F24" s="2"/>
      <c r="G24" s="141"/>
      <c r="H24" s="141"/>
    </row>
    <row r="25" spans="1:8" x14ac:dyDescent="0.2">
      <c r="A25" s="140" t="s">
        <v>315</v>
      </c>
      <c r="B25" s="2"/>
      <c r="C25" s="2" t="s">
        <v>603</v>
      </c>
      <c r="D25" s="2"/>
      <c r="E25" s="140">
        <v>15</v>
      </c>
      <c r="F25" s="2"/>
      <c r="G25" s="141"/>
      <c r="H25" s="141"/>
    </row>
    <row r="26" spans="1:8" x14ac:dyDescent="0.2">
      <c r="A26" s="140" t="s">
        <v>315</v>
      </c>
      <c r="B26" s="2"/>
      <c r="C26" s="2" t="s">
        <v>604</v>
      </c>
      <c r="D26" s="2"/>
      <c r="E26" s="140">
        <v>20</v>
      </c>
      <c r="F26" s="2"/>
      <c r="G26" s="141"/>
      <c r="H26" s="141"/>
    </row>
    <row r="27" spans="1:8" x14ac:dyDescent="0.2">
      <c r="A27" s="140" t="s">
        <v>315</v>
      </c>
      <c r="B27" s="2"/>
      <c r="C27" s="2" t="s">
        <v>605</v>
      </c>
      <c r="D27" s="2"/>
      <c r="E27" s="140">
        <v>30</v>
      </c>
      <c r="F27" s="2"/>
      <c r="G27" s="141"/>
      <c r="H27" s="141"/>
    </row>
    <row r="28" spans="1:8" x14ac:dyDescent="0.2">
      <c r="A28" s="140" t="s">
        <v>315</v>
      </c>
      <c r="B28" s="2"/>
      <c r="C28" s="2" t="s">
        <v>606</v>
      </c>
      <c r="D28" s="2"/>
      <c r="E28" s="140">
        <v>5</v>
      </c>
      <c r="F28" s="2"/>
      <c r="G28" s="141"/>
      <c r="H28" s="141"/>
    </row>
    <row r="29" spans="1:8" x14ac:dyDescent="0.2">
      <c r="A29" s="140" t="s">
        <v>315</v>
      </c>
      <c r="B29" s="2"/>
      <c r="C29" s="2" t="s">
        <v>607</v>
      </c>
      <c r="D29" s="2"/>
      <c r="E29" s="140">
        <v>10</v>
      </c>
      <c r="F29" s="2"/>
      <c r="G29" s="141"/>
      <c r="H29" s="141"/>
    </row>
    <row r="30" spans="1:8" x14ac:dyDescent="0.2">
      <c r="A30" s="140" t="s">
        <v>315</v>
      </c>
      <c r="B30" s="2"/>
      <c r="C30" s="2" t="s">
        <v>608</v>
      </c>
      <c r="D30" s="2"/>
      <c r="E30" s="140">
        <v>20</v>
      </c>
      <c r="F30" s="2"/>
      <c r="G30" s="141"/>
      <c r="H30" s="141"/>
    </row>
    <row r="31" spans="1:8" x14ac:dyDescent="0.2">
      <c r="A31" s="140" t="s">
        <v>315</v>
      </c>
      <c r="B31" s="2"/>
      <c r="C31" s="2" t="s">
        <v>609</v>
      </c>
      <c r="D31" s="2"/>
      <c r="E31" s="140">
        <v>5</v>
      </c>
      <c r="F31" s="2"/>
      <c r="G31" s="141"/>
      <c r="H31" s="141"/>
    </row>
    <row r="32" spans="1:8" x14ac:dyDescent="0.2">
      <c r="A32" s="140" t="s">
        <v>315</v>
      </c>
      <c r="B32" s="2"/>
      <c r="C32" s="2" t="s">
        <v>598</v>
      </c>
      <c r="D32" s="2"/>
      <c r="E32" s="140">
        <v>60</v>
      </c>
      <c r="F32" s="2"/>
      <c r="G32" s="141"/>
      <c r="H32" s="141"/>
    </row>
    <row r="33" spans="1:11" x14ac:dyDescent="0.2">
      <c r="A33" s="140"/>
      <c r="B33" s="2"/>
      <c r="C33" s="2"/>
      <c r="D33" s="2"/>
      <c r="E33" s="140"/>
      <c r="F33" s="2"/>
      <c r="G33" s="141"/>
      <c r="H33" s="141"/>
    </row>
    <row r="34" spans="1:11" x14ac:dyDescent="0.2">
      <c r="A34" s="140"/>
      <c r="B34" s="2"/>
      <c r="C34" s="2"/>
      <c r="D34" s="2"/>
      <c r="E34" s="140"/>
      <c r="F34" s="2"/>
      <c r="G34" s="141"/>
      <c r="H34" s="141"/>
    </row>
    <row r="35" spans="1:11" x14ac:dyDescent="0.2">
      <c r="A35" s="140" t="s">
        <v>315</v>
      </c>
      <c r="B35" s="2"/>
      <c r="C35" s="2" t="s">
        <v>610</v>
      </c>
      <c r="D35" s="2"/>
      <c r="E35" s="140">
        <v>15</v>
      </c>
      <c r="F35" s="2"/>
      <c r="G35" s="141"/>
      <c r="H35" s="141"/>
    </row>
    <row r="36" spans="1:11" x14ac:dyDescent="0.2">
      <c r="A36" s="140" t="s">
        <v>315</v>
      </c>
      <c r="B36" s="2"/>
      <c r="C36" s="2" t="s">
        <v>611</v>
      </c>
      <c r="D36" s="2"/>
      <c r="E36" s="140">
        <v>30</v>
      </c>
      <c r="F36" s="2"/>
      <c r="G36" s="141"/>
      <c r="H36" s="141"/>
    </row>
    <row r="37" spans="1:11" x14ac:dyDescent="0.2">
      <c r="A37" s="140" t="s">
        <v>315</v>
      </c>
      <c r="B37" s="2"/>
      <c r="C37" s="2" t="s">
        <v>612</v>
      </c>
      <c r="D37" s="2"/>
      <c r="E37" s="140">
        <v>10</v>
      </c>
      <c r="F37" s="2"/>
      <c r="G37" s="141"/>
      <c r="H37" s="141"/>
    </row>
    <row r="38" spans="1:11" x14ac:dyDescent="0.2">
      <c r="A38" s="140" t="s">
        <v>315</v>
      </c>
      <c r="B38" s="2"/>
      <c r="C38" s="2" t="s">
        <v>613</v>
      </c>
      <c r="D38" s="2"/>
      <c r="E38" s="140">
        <v>15</v>
      </c>
      <c r="F38" s="2"/>
      <c r="G38" s="141"/>
      <c r="H38" s="141"/>
    </row>
    <row r="39" spans="1:11" x14ac:dyDescent="0.2">
      <c r="A39" s="140" t="s">
        <v>315</v>
      </c>
      <c r="B39" s="2"/>
      <c r="C39" s="2" t="s">
        <v>614</v>
      </c>
      <c r="D39" s="2"/>
      <c r="E39" s="140">
        <v>10</v>
      </c>
      <c r="F39" s="2"/>
      <c r="G39" s="141"/>
      <c r="H39" s="141"/>
    </row>
    <row r="40" spans="1:11" x14ac:dyDescent="0.2">
      <c r="A40" s="140" t="s">
        <v>315</v>
      </c>
      <c r="B40" s="2"/>
      <c r="C40" s="2" t="s">
        <v>615</v>
      </c>
      <c r="D40" s="2"/>
      <c r="E40" s="140">
        <v>3</v>
      </c>
      <c r="F40" s="2"/>
      <c r="G40" s="141"/>
      <c r="H40" s="141"/>
    </row>
    <row r="41" spans="1:11" x14ac:dyDescent="0.2">
      <c r="A41" s="140" t="s">
        <v>315</v>
      </c>
      <c r="B41" s="2"/>
      <c r="C41" s="2" t="s">
        <v>616</v>
      </c>
      <c r="D41" s="2"/>
      <c r="E41" s="140">
        <v>45</v>
      </c>
      <c r="F41" s="2"/>
      <c r="G41" s="141"/>
      <c r="H41" s="141"/>
    </row>
    <row r="42" spans="1:11" x14ac:dyDescent="0.2">
      <c r="A42" s="140"/>
      <c r="B42" s="2"/>
      <c r="C42" s="2"/>
      <c r="D42" s="2"/>
      <c r="E42" s="140"/>
      <c r="F42" s="2"/>
      <c r="G42" s="141"/>
      <c r="H42" s="141"/>
    </row>
    <row r="43" spans="1:11" x14ac:dyDescent="0.2">
      <c r="A43" s="140"/>
      <c r="B43" s="2"/>
      <c r="C43" s="2"/>
      <c r="D43" s="2"/>
      <c r="E43" s="140"/>
      <c r="F43" s="2"/>
      <c r="G43" s="141"/>
      <c r="H43" s="141"/>
    </row>
    <row r="44" spans="1:11" x14ac:dyDescent="0.2">
      <c r="A44" s="140"/>
      <c r="B44" s="2"/>
      <c r="C44" s="2"/>
      <c r="D44" s="2"/>
      <c r="E44" s="140"/>
      <c r="F44" s="2"/>
      <c r="G44" s="141"/>
      <c r="H44" s="141"/>
    </row>
    <row r="45" spans="1:11" x14ac:dyDescent="0.2">
      <c r="A45" s="140" t="s">
        <v>315</v>
      </c>
      <c r="B45" s="2"/>
      <c r="C45" s="2" t="s">
        <v>617</v>
      </c>
      <c r="D45" s="2"/>
      <c r="E45" s="140">
        <v>5</v>
      </c>
      <c r="F45" s="2"/>
      <c r="G45" s="141"/>
      <c r="H45" s="141"/>
    </row>
    <row r="46" spans="1:11" x14ac:dyDescent="0.2">
      <c r="A46" s="140" t="s">
        <v>315</v>
      </c>
      <c r="B46" s="2"/>
      <c r="C46" s="2" t="s">
        <v>618</v>
      </c>
      <c r="D46" s="2"/>
      <c r="E46" s="140">
        <v>60</v>
      </c>
      <c r="F46" s="2"/>
      <c r="G46" s="141"/>
      <c r="H46" s="141"/>
    </row>
    <row r="47" spans="1:11" x14ac:dyDescent="0.2">
      <c r="A47" s="140" t="s">
        <v>315</v>
      </c>
      <c r="B47" s="2"/>
      <c r="C47" s="2" t="s">
        <v>619</v>
      </c>
      <c r="D47" s="2"/>
      <c r="E47" s="140">
        <v>15</v>
      </c>
      <c r="F47" s="2"/>
      <c r="G47" s="141"/>
      <c r="H47" s="141"/>
    </row>
    <row r="48" spans="1:11" x14ac:dyDescent="0.2">
      <c r="A48" s="140" t="s">
        <v>315</v>
      </c>
      <c r="B48" s="2"/>
      <c r="C48" s="2" t="s">
        <v>620</v>
      </c>
      <c r="D48" s="2"/>
      <c r="E48" s="140">
        <v>45</v>
      </c>
      <c r="F48" s="2"/>
      <c r="G48" s="141"/>
      <c r="H48" s="141"/>
      <c r="K48" s="146"/>
    </row>
    <row r="49" spans="1:8" x14ac:dyDescent="0.2">
      <c r="A49" s="140" t="s">
        <v>315</v>
      </c>
      <c r="B49" s="2"/>
      <c r="C49" s="2" t="s">
        <v>621</v>
      </c>
      <c r="D49" s="2"/>
      <c r="E49" s="140">
        <v>30</v>
      </c>
      <c r="F49" s="2"/>
      <c r="G49" s="141"/>
      <c r="H49" s="141"/>
    </row>
    <row r="50" spans="1:8" x14ac:dyDescent="0.2">
      <c r="A50" s="140" t="s">
        <v>315</v>
      </c>
      <c r="B50" s="2"/>
      <c r="C50" s="2" t="s">
        <v>622</v>
      </c>
      <c r="D50" s="2"/>
      <c r="E50" s="140">
        <v>5</v>
      </c>
      <c r="F50" s="2"/>
      <c r="G50" s="141"/>
      <c r="H50" s="141"/>
    </row>
    <row r="51" spans="1:8" x14ac:dyDescent="0.2">
      <c r="A51" s="73"/>
    </row>
    <row r="52" spans="1:8" x14ac:dyDescent="0.2">
      <c r="A52" s="73"/>
    </row>
    <row r="53" spans="1:8" x14ac:dyDescent="0.2">
      <c r="A53" s="73"/>
    </row>
    <row r="54" spans="1:8" x14ac:dyDescent="0.2">
      <c r="A54" s="73"/>
    </row>
    <row r="55" spans="1:8" x14ac:dyDescent="0.2">
      <c r="A55" s="7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  <pageSetUpPr fitToPage="1"/>
  </sheetPr>
  <dimension ref="A1:W204"/>
  <sheetViews>
    <sheetView tabSelected="1" workbookViewId="0">
      <selection activeCell="A50" sqref="A50"/>
    </sheetView>
  </sheetViews>
  <sheetFormatPr baseColWidth="10" defaultColWidth="8.83203125" defaultRowHeight="15" x14ac:dyDescent="0.2"/>
  <cols>
    <col min="1" max="1" width="8.83203125" style="12"/>
    <col min="2" max="2" width="9.1640625" bestFit="1" customWidth="1"/>
    <col min="3" max="3" width="54.83203125" customWidth="1"/>
    <col min="4" max="4" width="7.1640625" style="82" bestFit="1" customWidth="1"/>
    <col min="5" max="5" width="59.83203125" style="82" customWidth="1"/>
    <col min="6" max="10" width="6.5" bestFit="1" customWidth="1"/>
    <col min="11" max="12" width="7.6640625" customWidth="1"/>
    <col min="13" max="13" width="12.1640625" customWidth="1"/>
    <col min="14" max="14" width="7.5" customWidth="1"/>
    <col min="15" max="15" width="7" customWidth="1"/>
    <col min="17" max="17" width="38.1640625" bestFit="1" customWidth="1"/>
  </cols>
  <sheetData>
    <row r="1" spans="1:23" s="12" customFormat="1" ht="30" x14ac:dyDescent="0.2">
      <c r="A1" s="30" t="s">
        <v>210</v>
      </c>
      <c r="B1" s="30" t="s">
        <v>0</v>
      </c>
      <c r="C1" s="30" t="s">
        <v>1</v>
      </c>
      <c r="D1" s="30" t="s">
        <v>435</v>
      </c>
      <c r="E1" s="135"/>
      <c r="F1" s="65" t="s">
        <v>351</v>
      </c>
      <c r="G1" s="30" t="s">
        <v>352</v>
      </c>
      <c r="H1" s="65" t="s">
        <v>353</v>
      </c>
      <c r="I1" s="30" t="s">
        <v>354</v>
      </c>
      <c r="J1" s="65" t="s">
        <v>355</v>
      </c>
      <c r="K1" s="30" t="s">
        <v>372</v>
      </c>
      <c r="L1" s="30" t="s">
        <v>370</v>
      </c>
      <c r="M1" s="32" t="s">
        <v>302</v>
      </c>
      <c r="N1" s="32" t="s">
        <v>297</v>
      </c>
      <c r="O1" s="32" t="s">
        <v>298</v>
      </c>
      <c r="P1" s="36"/>
      <c r="Q1" s="36" t="s">
        <v>356</v>
      </c>
      <c r="R1" s="36" t="str">
        <f>F1</f>
        <v>7.0x20</v>
      </c>
      <c r="S1" s="36" t="str">
        <f t="shared" ref="S1:W1" si="0">G1</f>
        <v>7.0x24</v>
      </c>
      <c r="T1" s="36" t="str">
        <f t="shared" si="0"/>
        <v>8.5x20</v>
      </c>
      <c r="U1" s="36" t="str">
        <f t="shared" si="0"/>
        <v>8.5x24</v>
      </c>
      <c r="V1" s="36" t="str">
        <f t="shared" si="0"/>
        <v>8.5x28</v>
      </c>
      <c r="W1" s="36" t="str">
        <f t="shared" si="0"/>
        <v>8528FB</v>
      </c>
    </row>
    <row r="2" spans="1:23" s="82" customFormat="1" x14ac:dyDescent="0.2">
      <c r="A2" s="120">
        <v>1</v>
      </c>
      <c r="B2" s="120">
        <v>5</v>
      </c>
      <c r="C2" s="136" t="s">
        <v>558</v>
      </c>
      <c r="D2" s="120"/>
      <c r="E2" s="135"/>
      <c r="F2" s="65">
        <v>125</v>
      </c>
      <c r="G2" s="120">
        <v>125</v>
      </c>
      <c r="H2" s="65">
        <v>270</v>
      </c>
      <c r="I2" s="120">
        <v>270</v>
      </c>
      <c r="J2" s="65">
        <v>270</v>
      </c>
      <c r="K2" s="120"/>
      <c r="L2" s="120">
        <v>1</v>
      </c>
      <c r="M2" s="32"/>
      <c r="N2" s="32"/>
      <c r="O2" s="32"/>
      <c r="P2" s="36"/>
      <c r="Q2" s="36"/>
      <c r="R2" s="36"/>
      <c r="S2" s="36"/>
      <c r="T2" s="36"/>
      <c r="U2" s="36"/>
      <c r="V2" s="36"/>
      <c r="W2" s="36"/>
    </row>
    <row r="3" spans="1:23" s="82" customFormat="1" x14ac:dyDescent="0.2">
      <c r="A3" s="135">
        <v>1</v>
      </c>
      <c r="B3" s="135"/>
      <c r="C3" s="136" t="s">
        <v>559</v>
      </c>
      <c r="D3" s="135"/>
      <c r="E3" s="135"/>
      <c r="F3" s="65"/>
      <c r="G3" s="135"/>
      <c r="H3" s="65"/>
      <c r="I3" s="135"/>
      <c r="J3" s="65"/>
      <c r="K3" s="135"/>
      <c r="L3" s="135"/>
      <c r="M3" s="32"/>
      <c r="N3" s="32"/>
      <c r="O3" s="32"/>
      <c r="P3" s="36"/>
      <c r="Q3" s="36"/>
      <c r="R3" s="36"/>
      <c r="S3" s="36"/>
      <c r="T3" s="36"/>
      <c r="U3" s="36"/>
      <c r="V3" s="36"/>
      <c r="W3" s="36"/>
    </row>
    <row r="4" spans="1:23" x14ac:dyDescent="0.2">
      <c r="A4" s="30">
        <v>1</v>
      </c>
      <c r="B4" s="30">
        <v>10</v>
      </c>
      <c r="C4" s="28" t="s">
        <v>269</v>
      </c>
      <c r="D4" s="81"/>
      <c r="E4" s="81"/>
      <c r="F4" s="64">
        <v>20</v>
      </c>
      <c r="G4" s="29">
        <f>F4</f>
        <v>20</v>
      </c>
      <c r="H4" s="64">
        <f t="shared" ref="H4:J4" si="1">G4</f>
        <v>20</v>
      </c>
      <c r="I4" s="29">
        <f t="shared" si="1"/>
        <v>20</v>
      </c>
      <c r="J4" s="64">
        <f t="shared" si="1"/>
        <v>20</v>
      </c>
      <c r="K4" s="30">
        <v>20</v>
      </c>
      <c r="L4" s="30">
        <v>1</v>
      </c>
      <c r="M4" s="30"/>
      <c r="N4" s="30"/>
      <c r="O4" s="30"/>
      <c r="R4" s="29">
        <f>IF($D4="*",0,F4)</f>
        <v>20</v>
      </c>
      <c r="S4" s="94">
        <f t="shared" ref="S4:W4" si="2">IF($D4="*",0,G4)</f>
        <v>20</v>
      </c>
      <c r="T4" s="94">
        <f t="shared" si="2"/>
        <v>20</v>
      </c>
      <c r="U4" s="94">
        <f t="shared" si="2"/>
        <v>20</v>
      </c>
      <c r="V4" s="94">
        <f t="shared" si="2"/>
        <v>20</v>
      </c>
      <c r="W4" s="94">
        <f t="shared" si="2"/>
        <v>20</v>
      </c>
    </row>
    <row r="5" spans="1:23" x14ac:dyDescent="0.2">
      <c r="A5" s="30">
        <v>1</v>
      </c>
      <c r="B5" s="30">
        <v>15</v>
      </c>
      <c r="C5" s="28" t="s">
        <v>360</v>
      </c>
      <c r="D5" s="81"/>
      <c r="E5" s="81"/>
      <c r="F5" s="64">
        <v>15</v>
      </c>
      <c r="G5" s="29">
        <f>F5</f>
        <v>15</v>
      </c>
      <c r="H5" s="64">
        <f t="shared" ref="H5:J5" si="3">G5</f>
        <v>15</v>
      </c>
      <c r="I5" s="29">
        <f t="shared" si="3"/>
        <v>15</v>
      </c>
      <c r="J5" s="64">
        <f t="shared" si="3"/>
        <v>15</v>
      </c>
      <c r="K5" s="30">
        <v>15</v>
      </c>
      <c r="L5" s="30">
        <v>1</v>
      </c>
      <c r="M5" s="30"/>
      <c r="N5" s="30"/>
      <c r="O5" s="30"/>
      <c r="R5" s="134">
        <f t="shared" ref="R5:R60" si="4">IF($D5="*",0,F5)</f>
        <v>15</v>
      </c>
      <c r="S5" s="134">
        <f t="shared" ref="S5:S60" si="5">IF($D5="*",0,G5)</f>
        <v>15</v>
      </c>
      <c r="T5" s="134">
        <f t="shared" ref="T5:T60" si="6">IF($D5="*",0,H5)</f>
        <v>15</v>
      </c>
      <c r="U5" s="134">
        <f t="shared" ref="U5:U60" si="7">IF($D5="*",0,I5)</f>
        <v>15</v>
      </c>
      <c r="V5" s="134">
        <f t="shared" ref="V5:V60" si="8">IF($D5="*",0,J5)</f>
        <v>15</v>
      </c>
      <c r="W5" s="134">
        <f t="shared" ref="W5:W60" si="9">IF($D5="*",0,K5)</f>
        <v>15</v>
      </c>
    </row>
    <row r="6" spans="1:23" x14ac:dyDescent="0.2">
      <c r="A6" s="30">
        <v>1</v>
      </c>
      <c r="B6" s="30">
        <v>20</v>
      </c>
      <c r="C6" s="28" t="s">
        <v>359</v>
      </c>
      <c r="D6" s="81"/>
      <c r="E6" s="81"/>
      <c r="F6" s="64">
        <f>2*15</f>
        <v>30</v>
      </c>
      <c r="G6" s="29">
        <f>2*17</f>
        <v>34</v>
      </c>
      <c r="H6" s="64">
        <f>F6</f>
        <v>30</v>
      </c>
      <c r="I6" s="29">
        <f>G6</f>
        <v>34</v>
      </c>
      <c r="J6" s="64">
        <f>2*19</f>
        <v>38</v>
      </c>
      <c r="K6" s="30">
        <v>50</v>
      </c>
      <c r="L6" s="30">
        <v>1</v>
      </c>
      <c r="M6" s="30"/>
      <c r="N6" s="30"/>
      <c r="O6" s="30"/>
      <c r="R6" s="134">
        <f t="shared" si="4"/>
        <v>30</v>
      </c>
      <c r="S6" s="134">
        <f t="shared" si="5"/>
        <v>34</v>
      </c>
      <c r="T6" s="134">
        <f t="shared" si="6"/>
        <v>30</v>
      </c>
      <c r="U6" s="134">
        <f t="shared" si="7"/>
        <v>34</v>
      </c>
      <c r="V6" s="134">
        <f t="shared" si="8"/>
        <v>38</v>
      </c>
      <c r="W6" s="134">
        <f t="shared" si="9"/>
        <v>50</v>
      </c>
    </row>
    <row r="7" spans="1:23" x14ac:dyDescent="0.2">
      <c r="A7" s="30">
        <v>1</v>
      </c>
      <c r="B7" s="30">
        <v>30</v>
      </c>
      <c r="C7" s="28" t="s">
        <v>264</v>
      </c>
      <c r="D7" s="81"/>
      <c r="E7" s="81"/>
      <c r="F7" s="64">
        <v>60</v>
      </c>
      <c r="G7" s="29">
        <f>F7</f>
        <v>60</v>
      </c>
      <c r="H7" s="64">
        <f t="shared" ref="H7:J7" si="10">G7</f>
        <v>60</v>
      </c>
      <c r="I7" s="29">
        <f t="shared" si="10"/>
        <v>60</v>
      </c>
      <c r="J7" s="64">
        <f t="shared" si="10"/>
        <v>60</v>
      </c>
      <c r="K7" s="30">
        <v>60</v>
      </c>
      <c r="L7" s="30">
        <v>1</v>
      </c>
      <c r="M7" s="30"/>
      <c r="N7" s="30"/>
      <c r="O7" s="30"/>
      <c r="R7" s="134">
        <f t="shared" si="4"/>
        <v>60</v>
      </c>
      <c r="S7" s="134">
        <f t="shared" si="5"/>
        <v>60</v>
      </c>
      <c r="T7" s="134">
        <f t="shared" si="6"/>
        <v>60</v>
      </c>
      <c r="U7" s="134">
        <f t="shared" si="7"/>
        <v>60</v>
      </c>
      <c r="V7" s="134">
        <f t="shared" si="8"/>
        <v>60</v>
      </c>
      <c r="W7" s="134">
        <f t="shared" si="9"/>
        <v>60</v>
      </c>
    </row>
    <row r="8" spans="1:23" ht="15" customHeight="1" x14ac:dyDescent="0.2">
      <c r="A8" s="30">
        <v>1</v>
      </c>
      <c r="B8" s="30">
        <v>40</v>
      </c>
      <c r="C8" s="28" t="s">
        <v>265</v>
      </c>
      <c r="D8" s="81"/>
      <c r="E8" s="81"/>
      <c r="F8" s="64">
        <v>8</v>
      </c>
      <c r="G8" s="29">
        <f>F8</f>
        <v>8</v>
      </c>
      <c r="H8" s="64">
        <f t="shared" ref="H8:J8" si="11">G8</f>
        <v>8</v>
      </c>
      <c r="I8" s="29">
        <f t="shared" si="11"/>
        <v>8</v>
      </c>
      <c r="J8" s="64">
        <f t="shared" si="11"/>
        <v>8</v>
      </c>
      <c r="K8" s="30">
        <v>8</v>
      </c>
      <c r="L8" s="30">
        <v>1</v>
      </c>
      <c r="M8" s="30"/>
      <c r="N8" s="30"/>
      <c r="O8" s="30"/>
      <c r="R8" s="134">
        <f t="shared" si="4"/>
        <v>8</v>
      </c>
      <c r="S8" s="134">
        <f t="shared" si="5"/>
        <v>8</v>
      </c>
      <c r="T8" s="134">
        <f t="shared" si="6"/>
        <v>8</v>
      </c>
      <c r="U8" s="134">
        <f t="shared" si="7"/>
        <v>8</v>
      </c>
      <c r="V8" s="134">
        <f t="shared" si="8"/>
        <v>8</v>
      </c>
      <c r="W8" s="134">
        <f t="shared" si="9"/>
        <v>8</v>
      </c>
    </row>
    <row r="9" spans="1:23" x14ac:dyDescent="0.2">
      <c r="A9" s="30">
        <v>1</v>
      </c>
      <c r="B9" s="30">
        <v>50</v>
      </c>
      <c r="C9" s="28" t="s">
        <v>266</v>
      </c>
      <c r="D9" s="81"/>
      <c r="E9" s="81"/>
      <c r="F9" s="64">
        <f>15</f>
        <v>15</v>
      </c>
      <c r="G9" s="29">
        <v>17</v>
      </c>
      <c r="H9" s="64">
        <v>15</v>
      </c>
      <c r="I9" s="29">
        <v>17</v>
      </c>
      <c r="J9" s="64">
        <v>19</v>
      </c>
      <c r="K9" s="30">
        <v>19</v>
      </c>
      <c r="L9" s="30">
        <v>1</v>
      </c>
      <c r="M9" s="30"/>
      <c r="N9" s="30"/>
      <c r="O9" s="30"/>
      <c r="R9" s="134">
        <f t="shared" si="4"/>
        <v>15</v>
      </c>
      <c r="S9" s="134">
        <f t="shared" si="5"/>
        <v>17</v>
      </c>
      <c r="T9" s="134">
        <f t="shared" si="6"/>
        <v>15</v>
      </c>
      <c r="U9" s="134">
        <f t="shared" si="7"/>
        <v>17</v>
      </c>
      <c r="V9" s="134">
        <f t="shared" si="8"/>
        <v>19</v>
      </c>
      <c r="W9" s="134">
        <f t="shared" si="9"/>
        <v>19</v>
      </c>
    </row>
    <row r="10" spans="1:23" x14ac:dyDescent="0.2">
      <c r="A10" s="30">
        <v>1</v>
      </c>
      <c r="B10" s="30">
        <v>60</v>
      </c>
      <c r="C10" s="28" t="s">
        <v>267</v>
      </c>
      <c r="D10" s="81"/>
      <c r="E10" s="81"/>
      <c r="F10" s="64">
        <v>8</v>
      </c>
      <c r="G10" s="29">
        <v>8</v>
      </c>
      <c r="H10" s="64">
        <v>8</v>
      </c>
      <c r="I10" s="29">
        <v>8</v>
      </c>
      <c r="J10" s="64">
        <v>8</v>
      </c>
      <c r="K10" s="30">
        <v>8</v>
      </c>
      <c r="L10" s="30">
        <v>2</v>
      </c>
      <c r="M10" s="30"/>
      <c r="N10" s="30"/>
      <c r="O10" s="30"/>
      <c r="R10" s="134">
        <f t="shared" si="4"/>
        <v>8</v>
      </c>
      <c r="S10" s="134">
        <f t="shared" si="5"/>
        <v>8</v>
      </c>
      <c r="T10" s="134">
        <f t="shared" si="6"/>
        <v>8</v>
      </c>
      <c r="U10" s="134">
        <f t="shared" si="7"/>
        <v>8</v>
      </c>
      <c r="V10" s="134">
        <f t="shared" si="8"/>
        <v>8</v>
      </c>
      <c r="W10" s="134">
        <f t="shared" si="9"/>
        <v>8</v>
      </c>
    </row>
    <row r="11" spans="1:23" x14ac:dyDescent="0.2">
      <c r="A11" s="30">
        <v>1</v>
      </c>
      <c r="B11" s="30">
        <v>70</v>
      </c>
      <c r="C11" s="28" t="s">
        <v>268</v>
      </c>
      <c r="D11" s="81"/>
      <c r="E11" s="81"/>
      <c r="F11" s="64">
        <v>20</v>
      </c>
      <c r="G11" s="29">
        <v>24</v>
      </c>
      <c r="H11" s="64">
        <v>20</v>
      </c>
      <c r="I11" s="29">
        <v>24</v>
      </c>
      <c r="J11" s="64">
        <v>28</v>
      </c>
      <c r="K11" s="30">
        <v>30</v>
      </c>
      <c r="L11" s="30">
        <v>2</v>
      </c>
      <c r="M11" s="30"/>
      <c r="N11" s="30"/>
      <c r="O11" s="30"/>
      <c r="R11" s="134">
        <f t="shared" si="4"/>
        <v>20</v>
      </c>
      <c r="S11" s="134">
        <f t="shared" si="5"/>
        <v>24</v>
      </c>
      <c r="T11" s="134">
        <f t="shared" si="6"/>
        <v>20</v>
      </c>
      <c r="U11" s="134">
        <f t="shared" si="7"/>
        <v>24</v>
      </c>
      <c r="V11" s="134">
        <f t="shared" si="8"/>
        <v>28</v>
      </c>
      <c r="W11" s="134">
        <f t="shared" si="9"/>
        <v>30</v>
      </c>
    </row>
    <row r="12" spans="1:23" ht="45" x14ac:dyDescent="0.2">
      <c r="A12" s="30">
        <v>1</v>
      </c>
      <c r="B12" s="30"/>
      <c r="C12" s="28" t="s">
        <v>453</v>
      </c>
      <c r="D12" s="81" t="s">
        <v>336</v>
      </c>
      <c r="E12" s="132" t="s">
        <v>510</v>
      </c>
      <c r="F12" s="64">
        <v>10</v>
      </c>
      <c r="G12" s="29">
        <v>10</v>
      </c>
      <c r="H12" s="64">
        <v>10</v>
      </c>
      <c r="I12" s="29">
        <v>10</v>
      </c>
      <c r="J12" s="64">
        <v>10</v>
      </c>
      <c r="K12" s="30">
        <v>10</v>
      </c>
      <c r="L12" s="30">
        <v>2</v>
      </c>
      <c r="M12" s="30"/>
      <c r="N12" s="30"/>
      <c r="O12" s="30"/>
      <c r="R12" s="134">
        <f t="shared" si="4"/>
        <v>0</v>
      </c>
      <c r="S12" s="134">
        <f t="shared" si="5"/>
        <v>0</v>
      </c>
      <c r="T12" s="134">
        <f t="shared" si="6"/>
        <v>0</v>
      </c>
      <c r="U12" s="134">
        <f t="shared" si="7"/>
        <v>0</v>
      </c>
      <c r="V12" s="134">
        <f t="shared" si="8"/>
        <v>0</v>
      </c>
      <c r="W12" s="134">
        <f t="shared" si="9"/>
        <v>0</v>
      </c>
    </row>
    <row r="13" spans="1:23" ht="45" x14ac:dyDescent="0.2">
      <c r="A13" s="30">
        <v>1</v>
      </c>
      <c r="B13" s="30"/>
      <c r="C13" s="28" t="s">
        <v>454</v>
      </c>
      <c r="D13" s="81" t="s">
        <v>336</v>
      </c>
      <c r="E13" s="132" t="s">
        <v>510</v>
      </c>
      <c r="F13" s="64"/>
      <c r="G13" s="29"/>
      <c r="H13" s="64"/>
      <c r="I13" s="29"/>
      <c r="J13" s="64">
        <v>20</v>
      </c>
      <c r="K13" s="30">
        <v>20</v>
      </c>
      <c r="L13" s="30">
        <v>2</v>
      </c>
      <c r="M13" s="30"/>
      <c r="N13" s="30"/>
      <c r="O13" s="30"/>
      <c r="R13" s="134">
        <f t="shared" si="4"/>
        <v>0</v>
      </c>
      <c r="S13" s="134">
        <f t="shared" si="5"/>
        <v>0</v>
      </c>
      <c r="T13" s="134">
        <f t="shared" si="6"/>
        <v>0</v>
      </c>
      <c r="U13" s="134">
        <f t="shared" si="7"/>
        <v>0</v>
      </c>
      <c r="V13" s="134">
        <f t="shared" si="8"/>
        <v>0</v>
      </c>
      <c r="W13" s="134">
        <f t="shared" si="9"/>
        <v>0</v>
      </c>
    </row>
    <row r="14" spans="1:23" x14ac:dyDescent="0.2">
      <c r="A14" s="30">
        <v>1</v>
      </c>
      <c r="B14" s="30">
        <v>80</v>
      </c>
      <c r="C14" s="28" t="s">
        <v>270</v>
      </c>
      <c r="D14" s="81"/>
      <c r="E14" s="81"/>
      <c r="F14" s="64">
        <v>30</v>
      </c>
      <c r="G14" s="29">
        <v>30</v>
      </c>
      <c r="H14" s="64">
        <v>30</v>
      </c>
      <c r="I14" s="29">
        <v>30</v>
      </c>
      <c r="J14" s="64">
        <v>30</v>
      </c>
      <c r="K14" s="30">
        <v>30</v>
      </c>
      <c r="L14" s="30">
        <v>1</v>
      </c>
      <c r="M14" s="30"/>
      <c r="N14" s="30"/>
      <c r="O14" s="30"/>
      <c r="R14" s="134">
        <f t="shared" si="4"/>
        <v>30</v>
      </c>
      <c r="S14" s="134">
        <f t="shared" si="5"/>
        <v>30</v>
      </c>
      <c r="T14" s="134">
        <f t="shared" si="6"/>
        <v>30</v>
      </c>
      <c r="U14" s="134">
        <f t="shared" si="7"/>
        <v>30</v>
      </c>
      <c r="V14" s="134">
        <f t="shared" si="8"/>
        <v>30</v>
      </c>
      <c r="W14" s="134">
        <f t="shared" si="9"/>
        <v>30</v>
      </c>
    </row>
    <row r="15" spans="1:23" x14ac:dyDescent="0.2">
      <c r="A15" s="30">
        <v>1</v>
      </c>
      <c r="B15" s="30">
        <v>90</v>
      </c>
      <c r="C15" s="28" t="s">
        <v>271</v>
      </c>
      <c r="D15" s="81"/>
      <c r="E15" s="81"/>
      <c r="F15" s="64">
        <v>15</v>
      </c>
      <c r="G15" s="29">
        <v>15</v>
      </c>
      <c r="H15" s="64">
        <v>15</v>
      </c>
      <c r="I15" s="29">
        <v>15</v>
      </c>
      <c r="J15" s="64">
        <v>15</v>
      </c>
      <c r="K15" s="30">
        <v>15</v>
      </c>
      <c r="L15" s="30">
        <v>1</v>
      </c>
      <c r="M15" s="30"/>
      <c r="N15" s="30"/>
      <c r="O15" s="30"/>
      <c r="P15" s="12"/>
      <c r="Q15" s="12"/>
      <c r="R15" s="134">
        <f t="shared" si="4"/>
        <v>15</v>
      </c>
      <c r="S15" s="134">
        <f t="shared" si="5"/>
        <v>15</v>
      </c>
      <c r="T15" s="134">
        <f t="shared" si="6"/>
        <v>15</v>
      </c>
      <c r="U15" s="134">
        <f t="shared" si="7"/>
        <v>15</v>
      </c>
      <c r="V15" s="134">
        <f t="shared" si="8"/>
        <v>15</v>
      </c>
      <c r="W15" s="134">
        <f t="shared" si="9"/>
        <v>15</v>
      </c>
    </row>
    <row r="16" spans="1:23" x14ac:dyDescent="0.2">
      <c r="A16" s="30">
        <v>1</v>
      </c>
      <c r="B16" s="30">
        <v>100</v>
      </c>
      <c r="C16" s="28" t="s">
        <v>259</v>
      </c>
      <c r="D16" s="81"/>
      <c r="E16" s="81"/>
      <c r="F16" s="64">
        <v>10</v>
      </c>
      <c r="G16" s="29">
        <v>10</v>
      </c>
      <c r="H16" s="64">
        <v>10</v>
      </c>
      <c r="I16" s="29">
        <v>10</v>
      </c>
      <c r="J16" s="64">
        <v>10</v>
      </c>
      <c r="K16" s="30">
        <v>10</v>
      </c>
      <c r="L16" s="30">
        <v>1</v>
      </c>
      <c r="M16" s="30"/>
      <c r="N16" s="30"/>
      <c r="O16" s="30"/>
      <c r="R16" s="134">
        <f t="shared" si="4"/>
        <v>10</v>
      </c>
      <c r="S16" s="134">
        <f t="shared" si="5"/>
        <v>10</v>
      </c>
      <c r="T16" s="134">
        <f t="shared" si="6"/>
        <v>10</v>
      </c>
      <c r="U16" s="134">
        <f t="shared" si="7"/>
        <v>10</v>
      </c>
      <c r="V16" s="134">
        <f t="shared" si="8"/>
        <v>10</v>
      </c>
      <c r="W16" s="134">
        <f t="shared" si="9"/>
        <v>10</v>
      </c>
    </row>
    <row r="17" spans="1:23" x14ac:dyDescent="0.2">
      <c r="A17" s="30">
        <v>1</v>
      </c>
      <c r="B17" s="30">
        <v>110</v>
      </c>
      <c r="C17" s="28" t="s">
        <v>272</v>
      </c>
      <c r="D17" s="81"/>
      <c r="E17" s="81"/>
      <c r="F17" s="64">
        <v>20</v>
      </c>
      <c r="G17" s="29">
        <v>20</v>
      </c>
      <c r="H17" s="64">
        <v>20</v>
      </c>
      <c r="I17" s="29">
        <v>20</v>
      </c>
      <c r="J17" s="64">
        <v>20</v>
      </c>
      <c r="K17" s="30">
        <v>20</v>
      </c>
      <c r="L17" s="30">
        <v>1</v>
      </c>
      <c r="M17" s="30"/>
      <c r="N17" s="30"/>
      <c r="O17" s="30"/>
      <c r="R17" s="134">
        <f t="shared" si="4"/>
        <v>20</v>
      </c>
      <c r="S17" s="134">
        <f t="shared" si="5"/>
        <v>20</v>
      </c>
      <c r="T17" s="134">
        <f t="shared" si="6"/>
        <v>20</v>
      </c>
      <c r="U17" s="134">
        <f t="shared" si="7"/>
        <v>20</v>
      </c>
      <c r="V17" s="134">
        <f t="shared" si="8"/>
        <v>20</v>
      </c>
      <c r="W17" s="134">
        <f t="shared" si="9"/>
        <v>20</v>
      </c>
    </row>
    <row r="18" spans="1:23" x14ac:dyDescent="0.2">
      <c r="A18" s="30">
        <v>1</v>
      </c>
      <c r="B18" s="30">
        <v>120</v>
      </c>
      <c r="C18" s="28" t="s">
        <v>261</v>
      </c>
      <c r="D18" s="81"/>
      <c r="E18" s="81"/>
      <c r="F18" s="64">
        <v>65</v>
      </c>
      <c r="G18" s="29">
        <v>70</v>
      </c>
      <c r="H18" s="64">
        <v>65</v>
      </c>
      <c r="I18" s="29">
        <v>70</v>
      </c>
      <c r="J18" s="64">
        <v>80</v>
      </c>
      <c r="K18" s="30">
        <v>70</v>
      </c>
      <c r="L18" s="30">
        <v>2</v>
      </c>
      <c r="M18" s="30"/>
      <c r="N18" s="30"/>
      <c r="O18" s="30"/>
      <c r="Q18" t="s">
        <v>361</v>
      </c>
      <c r="R18" s="134">
        <f t="shared" si="4"/>
        <v>65</v>
      </c>
      <c r="S18" s="134">
        <f t="shared" si="5"/>
        <v>70</v>
      </c>
      <c r="T18" s="134">
        <f t="shared" si="6"/>
        <v>65</v>
      </c>
      <c r="U18" s="134">
        <f t="shared" si="7"/>
        <v>70</v>
      </c>
      <c r="V18" s="134">
        <f t="shared" si="8"/>
        <v>80</v>
      </c>
      <c r="W18" s="134">
        <f t="shared" si="9"/>
        <v>70</v>
      </c>
    </row>
    <row r="19" spans="1:23" x14ac:dyDescent="0.2">
      <c r="A19" s="135">
        <v>1</v>
      </c>
      <c r="B19" s="135"/>
      <c r="C19" s="133" t="s">
        <v>534</v>
      </c>
      <c r="D19" s="81" t="s">
        <v>535</v>
      </c>
      <c r="E19" s="81" t="s">
        <v>536</v>
      </c>
      <c r="F19" s="64">
        <v>5</v>
      </c>
      <c r="G19" s="134">
        <v>5</v>
      </c>
      <c r="H19" s="64">
        <v>5</v>
      </c>
      <c r="I19" s="134">
        <v>5</v>
      </c>
      <c r="J19" s="64">
        <v>5</v>
      </c>
      <c r="K19" s="135">
        <v>5</v>
      </c>
      <c r="L19" s="135">
        <v>1</v>
      </c>
      <c r="M19" s="135"/>
      <c r="N19" s="135"/>
      <c r="O19" s="135"/>
      <c r="R19" s="134">
        <f t="shared" si="4"/>
        <v>5</v>
      </c>
      <c r="S19" s="134">
        <f t="shared" si="5"/>
        <v>5</v>
      </c>
      <c r="T19" s="134">
        <f t="shared" si="6"/>
        <v>5</v>
      </c>
      <c r="U19" s="134">
        <f t="shared" si="7"/>
        <v>5</v>
      </c>
      <c r="V19" s="134">
        <f t="shared" si="8"/>
        <v>5</v>
      </c>
      <c r="W19" s="134">
        <f t="shared" si="9"/>
        <v>5</v>
      </c>
    </row>
    <row r="20" spans="1:23" ht="30" x14ac:dyDescent="0.2">
      <c r="A20" s="135">
        <v>1</v>
      </c>
      <c r="B20" s="135"/>
      <c r="C20" s="133" t="s">
        <v>539</v>
      </c>
      <c r="D20" s="81" t="s">
        <v>336</v>
      </c>
      <c r="E20" s="132" t="s">
        <v>504</v>
      </c>
      <c r="F20" s="64">
        <v>5</v>
      </c>
      <c r="G20" s="134">
        <v>5</v>
      </c>
      <c r="H20" s="64">
        <v>5</v>
      </c>
      <c r="I20" s="134">
        <v>5</v>
      </c>
      <c r="J20" s="64">
        <v>5</v>
      </c>
      <c r="K20" s="135">
        <v>5</v>
      </c>
      <c r="L20" s="135">
        <v>1</v>
      </c>
      <c r="M20" s="135"/>
      <c r="N20" s="135"/>
      <c r="O20" s="135"/>
      <c r="R20" s="134">
        <f t="shared" si="4"/>
        <v>0</v>
      </c>
      <c r="S20" s="134">
        <f t="shared" si="5"/>
        <v>0</v>
      </c>
      <c r="T20" s="134">
        <f t="shared" si="6"/>
        <v>0</v>
      </c>
      <c r="U20" s="134">
        <f t="shared" si="7"/>
        <v>0</v>
      </c>
      <c r="V20" s="134">
        <f t="shared" si="8"/>
        <v>0</v>
      </c>
      <c r="W20" s="134">
        <f t="shared" si="9"/>
        <v>0</v>
      </c>
    </row>
    <row r="21" spans="1:23" ht="75" x14ac:dyDescent="0.2">
      <c r="A21" s="135">
        <v>1</v>
      </c>
      <c r="B21" s="135"/>
      <c r="C21" s="133" t="s">
        <v>540</v>
      </c>
      <c r="D21" s="81" t="s">
        <v>336</v>
      </c>
      <c r="E21" s="132" t="s">
        <v>541</v>
      </c>
      <c r="F21" s="64">
        <v>3</v>
      </c>
      <c r="G21" s="134">
        <v>3</v>
      </c>
      <c r="H21" s="64">
        <v>3</v>
      </c>
      <c r="I21" s="134">
        <v>3</v>
      </c>
      <c r="J21" s="64">
        <v>3</v>
      </c>
      <c r="K21" s="135">
        <v>3</v>
      </c>
      <c r="L21" s="135">
        <v>1</v>
      </c>
      <c r="M21" s="135"/>
      <c r="N21" s="135"/>
      <c r="O21" s="135"/>
      <c r="R21" s="134">
        <f t="shared" si="4"/>
        <v>0</v>
      </c>
      <c r="S21" s="134">
        <f t="shared" si="5"/>
        <v>0</v>
      </c>
      <c r="T21" s="134">
        <f t="shared" si="6"/>
        <v>0</v>
      </c>
      <c r="U21" s="134">
        <f t="shared" si="7"/>
        <v>0</v>
      </c>
      <c r="V21" s="134">
        <f t="shared" si="8"/>
        <v>0</v>
      </c>
      <c r="W21" s="134">
        <f t="shared" si="9"/>
        <v>0</v>
      </c>
    </row>
    <row r="22" spans="1:23" x14ac:dyDescent="0.2">
      <c r="A22" s="135">
        <v>1</v>
      </c>
      <c r="B22" s="135"/>
      <c r="C22" s="133" t="s">
        <v>542</v>
      </c>
      <c r="D22" s="81" t="s">
        <v>336</v>
      </c>
      <c r="E22" s="132" t="s">
        <v>509</v>
      </c>
      <c r="F22" s="64">
        <v>3</v>
      </c>
      <c r="G22" s="134">
        <v>3</v>
      </c>
      <c r="H22" s="64">
        <v>3</v>
      </c>
      <c r="I22" s="134">
        <v>3</v>
      </c>
      <c r="J22" s="64">
        <v>3</v>
      </c>
      <c r="K22" s="135">
        <v>3</v>
      </c>
      <c r="L22" s="135">
        <v>1</v>
      </c>
      <c r="M22" s="135"/>
      <c r="N22" s="135"/>
      <c r="O22" s="135"/>
      <c r="R22" s="134">
        <f t="shared" si="4"/>
        <v>0</v>
      </c>
      <c r="S22" s="134">
        <f t="shared" si="5"/>
        <v>0</v>
      </c>
      <c r="T22" s="134">
        <f t="shared" si="6"/>
        <v>0</v>
      </c>
      <c r="U22" s="134">
        <f t="shared" si="7"/>
        <v>0</v>
      </c>
      <c r="V22" s="134">
        <f t="shared" si="8"/>
        <v>0</v>
      </c>
      <c r="W22" s="134">
        <f t="shared" si="9"/>
        <v>0</v>
      </c>
    </row>
    <row r="23" spans="1:23" x14ac:dyDescent="0.2">
      <c r="A23" s="135">
        <v>1</v>
      </c>
      <c r="B23" s="135"/>
      <c r="C23" s="133" t="s">
        <v>545</v>
      </c>
      <c r="D23" s="81" t="s">
        <v>336</v>
      </c>
      <c r="E23" s="132" t="s">
        <v>546</v>
      </c>
      <c r="F23" s="64">
        <v>5</v>
      </c>
      <c r="G23" s="134">
        <v>5</v>
      </c>
      <c r="H23" s="64">
        <v>5</v>
      </c>
      <c r="I23" s="134">
        <v>5</v>
      </c>
      <c r="J23" s="64">
        <v>5</v>
      </c>
      <c r="K23" s="135">
        <v>5</v>
      </c>
      <c r="L23" s="135">
        <v>1</v>
      </c>
      <c r="M23" s="135"/>
      <c r="N23" s="135"/>
      <c r="O23" s="135"/>
      <c r="R23" s="134">
        <f t="shared" si="4"/>
        <v>0</v>
      </c>
      <c r="S23" s="134">
        <f t="shared" si="5"/>
        <v>0</v>
      </c>
      <c r="T23" s="134">
        <f t="shared" si="6"/>
        <v>0</v>
      </c>
      <c r="U23" s="134">
        <f t="shared" si="7"/>
        <v>0</v>
      </c>
      <c r="V23" s="134">
        <f t="shared" si="8"/>
        <v>0</v>
      </c>
      <c r="W23" s="134">
        <f t="shared" si="9"/>
        <v>0</v>
      </c>
    </row>
    <row r="24" spans="1:23" x14ac:dyDescent="0.2">
      <c r="A24" s="30">
        <v>1</v>
      </c>
      <c r="B24" s="30">
        <v>130</v>
      </c>
      <c r="C24" s="28" t="s">
        <v>262</v>
      </c>
      <c r="D24" s="81"/>
      <c r="E24" s="81"/>
      <c r="F24" s="64">
        <v>50</v>
      </c>
      <c r="G24" s="29">
        <v>50</v>
      </c>
      <c r="H24" s="64">
        <v>50</v>
      </c>
      <c r="I24" s="29">
        <v>52</v>
      </c>
      <c r="J24" s="64">
        <v>30</v>
      </c>
      <c r="K24" s="30">
        <v>50</v>
      </c>
      <c r="L24" s="30">
        <v>2</v>
      </c>
      <c r="M24" s="30"/>
      <c r="N24" s="30"/>
      <c r="O24" s="30"/>
      <c r="R24" s="134">
        <f t="shared" si="4"/>
        <v>50</v>
      </c>
      <c r="S24" s="134">
        <f t="shared" si="5"/>
        <v>50</v>
      </c>
      <c r="T24" s="134">
        <f t="shared" si="6"/>
        <v>50</v>
      </c>
      <c r="U24" s="134">
        <f t="shared" si="7"/>
        <v>52</v>
      </c>
      <c r="V24" s="134">
        <f t="shared" si="8"/>
        <v>30</v>
      </c>
      <c r="W24" s="134">
        <f t="shared" si="9"/>
        <v>50</v>
      </c>
    </row>
    <row r="25" spans="1:23" x14ac:dyDescent="0.2">
      <c r="A25" s="30">
        <v>1</v>
      </c>
      <c r="B25" s="30">
        <v>140</v>
      </c>
      <c r="C25" s="28" t="s">
        <v>263</v>
      </c>
      <c r="D25" s="81"/>
      <c r="E25" s="81"/>
      <c r="F25" s="64">
        <v>60</v>
      </c>
      <c r="G25" s="29">
        <v>60</v>
      </c>
      <c r="H25" s="64">
        <v>60</v>
      </c>
      <c r="I25" s="29">
        <v>42</v>
      </c>
      <c r="J25" s="64">
        <v>60</v>
      </c>
      <c r="K25" s="30">
        <v>60</v>
      </c>
      <c r="L25" s="30">
        <v>2</v>
      </c>
      <c r="M25" s="30"/>
      <c r="N25" s="30"/>
      <c r="O25" s="30"/>
      <c r="R25" s="134">
        <f t="shared" si="4"/>
        <v>60</v>
      </c>
      <c r="S25" s="134">
        <f t="shared" si="5"/>
        <v>60</v>
      </c>
      <c r="T25" s="134">
        <f t="shared" si="6"/>
        <v>60</v>
      </c>
      <c r="U25" s="134">
        <f t="shared" si="7"/>
        <v>42</v>
      </c>
      <c r="V25" s="134">
        <f t="shared" si="8"/>
        <v>60</v>
      </c>
      <c r="W25" s="134">
        <f t="shared" si="9"/>
        <v>60</v>
      </c>
    </row>
    <row r="26" spans="1:23" x14ac:dyDescent="0.2">
      <c r="A26" s="135">
        <v>1</v>
      </c>
      <c r="B26" s="135"/>
      <c r="C26" s="133" t="s">
        <v>545</v>
      </c>
      <c r="D26" s="81" t="s">
        <v>336</v>
      </c>
      <c r="E26" s="81" t="s">
        <v>546</v>
      </c>
      <c r="F26" s="64">
        <v>10</v>
      </c>
      <c r="G26" s="134">
        <v>10</v>
      </c>
      <c r="H26" s="64">
        <v>10</v>
      </c>
      <c r="I26" s="134">
        <v>10</v>
      </c>
      <c r="J26" s="64">
        <v>10</v>
      </c>
      <c r="K26" s="135">
        <v>10</v>
      </c>
      <c r="L26" s="135">
        <v>1</v>
      </c>
      <c r="M26" s="135"/>
      <c r="N26" s="135"/>
      <c r="O26" s="135"/>
      <c r="R26" s="134">
        <f t="shared" si="4"/>
        <v>0</v>
      </c>
      <c r="S26" s="134">
        <f t="shared" si="5"/>
        <v>0</v>
      </c>
      <c r="T26" s="134">
        <f t="shared" si="6"/>
        <v>0</v>
      </c>
      <c r="U26" s="134">
        <f t="shared" si="7"/>
        <v>0</v>
      </c>
      <c r="V26" s="134">
        <f t="shared" si="8"/>
        <v>0</v>
      </c>
      <c r="W26" s="134">
        <f t="shared" si="9"/>
        <v>0</v>
      </c>
    </row>
    <row r="27" spans="1:23" x14ac:dyDescent="0.2">
      <c r="A27" s="30">
        <v>1</v>
      </c>
      <c r="B27" s="30">
        <v>150</v>
      </c>
      <c r="C27" s="28" t="s">
        <v>286</v>
      </c>
      <c r="D27" s="81"/>
      <c r="E27" s="81"/>
      <c r="F27" s="64">
        <v>24</v>
      </c>
      <c r="G27" s="29">
        <v>28</v>
      </c>
      <c r="H27" s="64">
        <v>24</v>
      </c>
      <c r="I27" s="29">
        <v>28</v>
      </c>
      <c r="J27" s="64">
        <v>36</v>
      </c>
      <c r="K27" s="30">
        <v>36</v>
      </c>
      <c r="L27" s="30">
        <v>2</v>
      </c>
      <c r="M27" s="30"/>
      <c r="N27" s="30"/>
      <c r="O27" s="30"/>
      <c r="R27" s="134">
        <f t="shared" si="4"/>
        <v>24</v>
      </c>
      <c r="S27" s="134">
        <f t="shared" si="5"/>
        <v>28</v>
      </c>
      <c r="T27" s="134">
        <f t="shared" si="6"/>
        <v>24</v>
      </c>
      <c r="U27" s="134">
        <f t="shared" si="7"/>
        <v>28</v>
      </c>
      <c r="V27" s="134">
        <f t="shared" si="8"/>
        <v>36</v>
      </c>
      <c r="W27" s="134">
        <f t="shared" si="9"/>
        <v>36</v>
      </c>
    </row>
    <row r="28" spans="1:23" x14ac:dyDescent="0.2">
      <c r="A28" s="30">
        <v>1</v>
      </c>
      <c r="B28" s="30">
        <v>160</v>
      </c>
      <c r="C28" s="28" t="s">
        <v>260</v>
      </c>
      <c r="D28" s="81"/>
      <c r="E28" s="81"/>
      <c r="F28" s="64">
        <v>90</v>
      </c>
      <c r="G28" s="29">
        <v>90</v>
      </c>
      <c r="H28" s="64">
        <v>90</v>
      </c>
      <c r="I28" s="29">
        <v>90</v>
      </c>
      <c r="J28" s="64">
        <v>82</v>
      </c>
      <c r="K28" s="30">
        <v>90</v>
      </c>
      <c r="L28" s="30">
        <v>2</v>
      </c>
      <c r="M28" s="30"/>
      <c r="N28" s="30"/>
      <c r="O28" s="30"/>
      <c r="R28" s="134">
        <f t="shared" si="4"/>
        <v>90</v>
      </c>
      <c r="S28" s="134">
        <f t="shared" si="5"/>
        <v>90</v>
      </c>
      <c r="T28" s="134">
        <f t="shared" si="6"/>
        <v>90</v>
      </c>
      <c r="U28" s="134">
        <f t="shared" si="7"/>
        <v>90</v>
      </c>
      <c r="V28" s="134">
        <f t="shared" si="8"/>
        <v>82</v>
      </c>
      <c r="W28" s="134">
        <f t="shared" si="9"/>
        <v>90</v>
      </c>
    </row>
    <row r="29" spans="1:23" x14ac:dyDescent="0.2">
      <c r="A29" s="135">
        <v>1</v>
      </c>
      <c r="B29" s="135"/>
      <c r="C29" s="133" t="s">
        <v>537</v>
      </c>
      <c r="D29" s="81" t="s">
        <v>336</v>
      </c>
      <c r="E29" s="81" t="s">
        <v>538</v>
      </c>
      <c r="F29" s="64">
        <v>5</v>
      </c>
      <c r="G29" s="134">
        <v>5</v>
      </c>
      <c r="H29" s="64">
        <v>5</v>
      </c>
      <c r="I29" s="134">
        <v>5</v>
      </c>
      <c r="J29" s="64">
        <v>55</v>
      </c>
      <c r="K29" s="135">
        <v>5</v>
      </c>
      <c r="L29" s="135">
        <v>1</v>
      </c>
      <c r="M29" s="135"/>
      <c r="N29" s="135"/>
      <c r="O29" s="135"/>
      <c r="R29" s="134">
        <f t="shared" si="4"/>
        <v>0</v>
      </c>
      <c r="S29" s="134">
        <f t="shared" si="5"/>
        <v>0</v>
      </c>
      <c r="T29" s="134">
        <f t="shared" si="6"/>
        <v>0</v>
      </c>
      <c r="U29" s="134">
        <f t="shared" si="7"/>
        <v>0</v>
      </c>
      <c r="V29" s="134">
        <f t="shared" si="8"/>
        <v>0</v>
      </c>
      <c r="W29" s="134">
        <f t="shared" si="9"/>
        <v>0</v>
      </c>
    </row>
    <row r="30" spans="1:23" ht="30" x14ac:dyDescent="0.2">
      <c r="A30" s="135">
        <v>1</v>
      </c>
      <c r="B30" s="135"/>
      <c r="C30" s="133" t="s">
        <v>539</v>
      </c>
      <c r="D30" s="81" t="s">
        <v>336</v>
      </c>
      <c r="E30" s="132" t="s">
        <v>504</v>
      </c>
      <c r="F30" s="64">
        <v>5</v>
      </c>
      <c r="G30" s="134">
        <v>5</v>
      </c>
      <c r="H30" s="64">
        <v>5</v>
      </c>
      <c r="I30" s="134">
        <v>5</v>
      </c>
      <c r="J30" s="64">
        <v>5</v>
      </c>
      <c r="K30" s="135">
        <v>5</v>
      </c>
      <c r="L30" s="135">
        <v>1</v>
      </c>
      <c r="M30" s="135"/>
      <c r="N30" s="135"/>
      <c r="O30" s="135"/>
      <c r="R30" s="134">
        <f t="shared" si="4"/>
        <v>0</v>
      </c>
      <c r="S30" s="134">
        <f t="shared" si="5"/>
        <v>0</v>
      </c>
      <c r="T30" s="134">
        <f t="shared" si="6"/>
        <v>0</v>
      </c>
      <c r="U30" s="134">
        <f t="shared" si="7"/>
        <v>0</v>
      </c>
      <c r="V30" s="134">
        <f t="shared" si="8"/>
        <v>0</v>
      </c>
      <c r="W30" s="134">
        <f t="shared" si="9"/>
        <v>0</v>
      </c>
    </row>
    <row r="31" spans="1:23" ht="75" x14ac:dyDescent="0.2">
      <c r="A31" s="135">
        <v>1</v>
      </c>
      <c r="B31" s="135"/>
      <c r="C31" s="133" t="s">
        <v>540</v>
      </c>
      <c r="D31" s="81" t="s">
        <v>336</v>
      </c>
      <c r="E31" s="132" t="s">
        <v>541</v>
      </c>
      <c r="F31" s="64">
        <v>3</v>
      </c>
      <c r="G31" s="134">
        <v>3</v>
      </c>
      <c r="H31" s="64">
        <v>3</v>
      </c>
      <c r="I31" s="134">
        <v>3</v>
      </c>
      <c r="J31" s="64">
        <v>3</v>
      </c>
      <c r="K31" s="135">
        <v>3</v>
      </c>
      <c r="L31" s="135">
        <v>1</v>
      </c>
      <c r="M31" s="135"/>
      <c r="N31" s="135"/>
      <c r="O31" s="135"/>
      <c r="R31" s="134">
        <f t="shared" si="4"/>
        <v>0</v>
      </c>
      <c r="S31" s="134">
        <f t="shared" si="5"/>
        <v>0</v>
      </c>
      <c r="T31" s="134">
        <f t="shared" si="6"/>
        <v>0</v>
      </c>
      <c r="U31" s="134">
        <f t="shared" si="7"/>
        <v>0</v>
      </c>
      <c r="V31" s="134">
        <f t="shared" si="8"/>
        <v>0</v>
      </c>
      <c r="W31" s="134">
        <f t="shared" si="9"/>
        <v>0</v>
      </c>
    </row>
    <row r="32" spans="1:23" x14ac:dyDescent="0.2">
      <c r="A32" s="135">
        <v>1</v>
      </c>
      <c r="B32" s="135"/>
      <c r="C32" s="133" t="s">
        <v>542</v>
      </c>
      <c r="D32" s="81" t="s">
        <v>336</v>
      </c>
      <c r="E32" s="132" t="s">
        <v>509</v>
      </c>
      <c r="F32" s="64">
        <v>3</v>
      </c>
      <c r="G32" s="134">
        <v>3</v>
      </c>
      <c r="H32" s="64">
        <v>3</v>
      </c>
      <c r="I32" s="134">
        <v>3</v>
      </c>
      <c r="J32" s="64">
        <v>3</v>
      </c>
      <c r="K32" s="135">
        <v>3</v>
      </c>
      <c r="L32" s="135">
        <v>1</v>
      </c>
      <c r="M32" s="135"/>
      <c r="N32" s="135"/>
      <c r="O32" s="135"/>
      <c r="R32" s="134">
        <f t="shared" si="4"/>
        <v>0</v>
      </c>
      <c r="S32" s="134">
        <f t="shared" si="5"/>
        <v>0</v>
      </c>
      <c r="T32" s="134">
        <f t="shared" si="6"/>
        <v>0</v>
      </c>
      <c r="U32" s="134">
        <f t="shared" si="7"/>
        <v>0</v>
      </c>
      <c r="V32" s="134">
        <f t="shared" si="8"/>
        <v>0</v>
      </c>
      <c r="W32" s="134">
        <f t="shared" si="9"/>
        <v>0</v>
      </c>
    </row>
    <row r="33" spans="1:23" x14ac:dyDescent="0.2">
      <c r="A33" s="135">
        <v>1</v>
      </c>
      <c r="B33" s="135"/>
      <c r="C33" s="133" t="s">
        <v>547</v>
      </c>
      <c r="D33" s="81" t="s">
        <v>336</v>
      </c>
      <c r="E33" s="132" t="s">
        <v>548</v>
      </c>
      <c r="F33" s="64">
        <v>5</v>
      </c>
      <c r="G33" s="134">
        <v>5</v>
      </c>
      <c r="H33" s="64">
        <v>5</v>
      </c>
      <c r="I33" s="134">
        <v>5</v>
      </c>
      <c r="J33" s="64">
        <v>5</v>
      </c>
      <c r="K33" s="135">
        <v>5</v>
      </c>
      <c r="L33" s="135">
        <v>1</v>
      </c>
      <c r="M33" s="135"/>
      <c r="N33" s="135"/>
      <c r="O33" s="135"/>
      <c r="R33" s="134">
        <f t="shared" si="4"/>
        <v>0</v>
      </c>
      <c r="S33" s="134">
        <f t="shared" si="5"/>
        <v>0</v>
      </c>
      <c r="T33" s="134">
        <f t="shared" si="6"/>
        <v>0</v>
      </c>
      <c r="U33" s="134">
        <f t="shared" si="7"/>
        <v>0</v>
      </c>
      <c r="V33" s="134">
        <f t="shared" si="8"/>
        <v>0</v>
      </c>
      <c r="W33" s="134">
        <f t="shared" si="9"/>
        <v>0</v>
      </c>
    </row>
    <row r="34" spans="1:23" x14ac:dyDescent="0.2">
      <c r="A34" s="30">
        <v>1</v>
      </c>
      <c r="B34" s="30">
        <v>170</v>
      </c>
      <c r="C34" s="28" t="s">
        <v>226</v>
      </c>
      <c r="D34" s="81"/>
      <c r="E34" s="81"/>
      <c r="F34" s="64">
        <v>20</v>
      </c>
      <c r="G34" s="29">
        <v>20</v>
      </c>
      <c r="H34" s="64">
        <v>20</v>
      </c>
      <c r="I34" s="29">
        <v>20</v>
      </c>
      <c r="J34" s="64">
        <v>26</v>
      </c>
      <c r="K34" s="30">
        <v>20</v>
      </c>
      <c r="L34" s="30">
        <v>2</v>
      </c>
      <c r="M34" s="30"/>
      <c r="N34" s="30"/>
      <c r="O34" s="30"/>
      <c r="R34" s="134">
        <f t="shared" si="4"/>
        <v>20</v>
      </c>
      <c r="S34" s="134">
        <f t="shared" si="5"/>
        <v>20</v>
      </c>
      <c r="T34" s="134">
        <f t="shared" si="6"/>
        <v>20</v>
      </c>
      <c r="U34" s="134">
        <f t="shared" si="7"/>
        <v>20</v>
      </c>
      <c r="V34" s="134">
        <f t="shared" si="8"/>
        <v>26</v>
      </c>
      <c r="W34" s="134">
        <f t="shared" si="9"/>
        <v>20</v>
      </c>
    </row>
    <row r="35" spans="1:23" x14ac:dyDescent="0.2">
      <c r="A35" s="30">
        <v>1</v>
      </c>
      <c r="B35" s="30">
        <v>180</v>
      </c>
      <c r="C35" s="28" t="s">
        <v>227</v>
      </c>
      <c r="D35" s="81"/>
      <c r="E35" s="81"/>
      <c r="F35" s="64">
        <v>60</v>
      </c>
      <c r="G35" s="29">
        <v>60</v>
      </c>
      <c r="H35" s="64">
        <v>60</v>
      </c>
      <c r="I35" s="29">
        <v>60</v>
      </c>
      <c r="J35" s="64">
        <v>40</v>
      </c>
      <c r="K35" s="30">
        <v>60</v>
      </c>
      <c r="L35" s="30">
        <v>2</v>
      </c>
      <c r="M35" s="30"/>
      <c r="N35" s="30"/>
      <c r="O35" s="30"/>
      <c r="R35" s="134">
        <f t="shared" si="4"/>
        <v>60</v>
      </c>
      <c r="S35" s="134">
        <f t="shared" si="5"/>
        <v>60</v>
      </c>
      <c r="T35" s="134">
        <f t="shared" si="6"/>
        <v>60</v>
      </c>
      <c r="U35" s="134">
        <f t="shared" si="7"/>
        <v>60</v>
      </c>
      <c r="V35" s="134">
        <f t="shared" si="8"/>
        <v>40</v>
      </c>
      <c r="W35" s="134">
        <f t="shared" si="9"/>
        <v>60</v>
      </c>
    </row>
    <row r="36" spans="1:23" x14ac:dyDescent="0.2">
      <c r="A36" s="135">
        <v>1</v>
      </c>
      <c r="B36" s="135"/>
      <c r="C36" s="133" t="s">
        <v>547</v>
      </c>
      <c r="D36" s="81" t="s">
        <v>336</v>
      </c>
      <c r="E36" s="132" t="s">
        <v>548</v>
      </c>
      <c r="F36" s="64">
        <v>10</v>
      </c>
      <c r="G36" s="134">
        <v>10</v>
      </c>
      <c r="H36" s="64">
        <v>10</v>
      </c>
      <c r="I36" s="134">
        <v>10</v>
      </c>
      <c r="J36" s="64">
        <v>10</v>
      </c>
      <c r="K36" s="135">
        <v>10</v>
      </c>
      <c r="L36" s="135">
        <v>1</v>
      </c>
      <c r="M36" s="135"/>
      <c r="N36" s="135"/>
      <c r="O36" s="135"/>
      <c r="R36" s="134">
        <f t="shared" si="4"/>
        <v>0</v>
      </c>
      <c r="S36" s="134">
        <f t="shared" si="5"/>
        <v>0</v>
      </c>
      <c r="T36" s="134">
        <f t="shared" si="6"/>
        <v>0</v>
      </c>
      <c r="U36" s="134">
        <f t="shared" si="7"/>
        <v>0</v>
      </c>
      <c r="V36" s="134">
        <f t="shared" si="8"/>
        <v>0</v>
      </c>
      <c r="W36" s="134">
        <f t="shared" si="9"/>
        <v>0</v>
      </c>
    </row>
    <row r="37" spans="1:23" x14ac:dyDescent="0.2">
      <c r="A37" s="30">
        <v>1</v>
      </c>
      <c r="B37" s="30">
        <v>190</v>
      </c>
      <c r="C37" s="28" t="s">
        <v>287</v>
      </c>
      <c r="D37" s="81"/>
      <c r="E37" s="81"/>
      <c r="F37" s="64">
        <v>24</v>
      </c>
      <c r="G37" s="29">
        <v>28</v>
      </c>
      <c r="H37" s="64">
        <v>24</v>
      </c>
      <c r="I37" s="29">
        <v>28</v>
      </c>
      <c r="J37" s="64">
        <v>36</v>
      </c>
      <c r="K37" s="30">
        <v>35</v>
      </c>
      <c r="L37" s="30">
        <v>2</v>
      </c>
      <c r="M37" s="30"/>
      <c r="N37" s="30"/>
      <c r="O37" s="30"/>
      <c r="R37" s="134">
        <f t="shared" si="4"/>
        <v>24</v>
      </c>
      <c r="S37" s="134">
        <f t="shared" si="5"/>
        <v>28</v>
      </c>
      <c r="T37" s="134">
        <f t="shared" si="6"/>
        <v>24</v>
      </c>
      <c r="U37" s="134">
        <f t="shared" si="7"/>
        <v>28</v>
      </c>
      <c r="V37" s="134">
        <f t="shared" si="8"/>
        <v>36</v>
      </c>
      <c r="W37" s="134">
        <f t="shared" si="9"/>
        <v>35</v>
      </c>
    </row>
    <row r="38" spans="1:23" x14ac:dyDescent="0.2">
      <c r="A38" s="30">
        <v>1</v>
      </c>
      <c r="B38" s="30">
        <v>200</v>
      </c>
      <c r="C38" s="2" t="s">
        <v>225</v>
      </c>
      <c r="D38" s="29"/>
      <c r="E38" s="134"/>
      <c r="F38" s="64">
        <v>15</v>
      </c>
      <c r="G38" s="29">
        <v>15</v>
      </c>
      <c r="H38" s="64">
        <v>15</v>
      </c>
      <c r="I38" s="29">
        <v>15</v>
      </c>
      <c r="J38" s="64">
        <v>15</v>
      </c>
      <c r="K38" s="30">
        <v>15</v>
      </c>
      <c r="L38" s="30">
        <v>2</v>
      </c>
      <c r="M38" s="30"/>
      <c r="N38" s="30"/>
      <c r="O38" s="30"/>
      <c r="R38" s="134">
        <f t="shared" si="4"/>
        <v>15</v>
      </c>
      <c r="S38" s="134">
        <f t="shared" si="5"/>
        <v>15</v>
      </c>
      <c r="T38" s="134">
        <f t="shared" si="6"/>
        <v>15</v>
      </c>
      <c r="U38" s="134">
        <f t="shared" si="7"/>
        <v>15</v>
      </c>
      <c r="V38" s="134">
        <f t="shared" si="8"/>
        <v>15</v>
      </c>
      <c r="W38" s="134">
        <f t="shared" si="9"/>
        <v>15</v>
      </c>
    </row>
    <row r="39" spans="1:23" x14ac:dyDescent="0.2">
      <c r="A39" s="30">
        <v>1</v>
      </c>
      <c r="B39" s="30">
        <v>210</v>
      </c>
      <c r="C39" s="2" t="s">
        <v>4</v>
      </c>
      <c r="D39" s="29"/>
      <c r="E39" s="134"/>
      <c r="F39" s="64">
        <v>100</v>
      </c>
      <c r="G39" s="29">
        <f>F39+5</f>
        <v>105</v>
      </c>
      <c r="H39" s="64">
        <v>100</v>
      </c>
      <c r="I39" s="29">
        <v>105</v>
      </c>
      <c r="J39" s="64">
        <v>90</v>
      </c>
      <c r="K39" s="30">
        <v>75</v>
      </c>
      <c r="L39" s="30">
        <v>2</v>
      </c>
      <c r="M39" s="30"/>
      <c r="N39" s="30"/>
      <c r="O39" s="30"/>
      <c r="R39" s="134">
        <f t="shared" si="4"/>
        <v>100</v>
      </c>
      <c r="S39" s="134">
        <f t="shared" si="5"/>
        <v>105</v>
      </c>
      <c r="T39" s="134">
        <f t="shared" si="6"/>
        <v>100</v>
      </c>
      <c r="U39" s="134">
        <f t="shared" si="7"/>
        <v>105</v>
      </c>
      <c r="V39" s="134">
        <f t="shared" si="8"/>
        <v>90</v>
      </c>
      <c r="W39" s="134">
        <f t="shared" si="9"/>
        <v>75</v>
      </c>
    </row>
    <row r="40" spans="1:23" ht="45" x14ac:dyDescent="0.2">
      <c r="A40" s="135">
        <v>1</v>
      </c>
      <c r="B40" s="135"/>
      <c r="C40" s="133" t="s">
        <v>543</v>
      </c>
      <c r="D40" s="134" t="s">
        <v>336</v>
      </c>
      <c r="E40" s="56" t="s">
        <v>544</v>
      </c>
      <c r="F40" s="64">
        <v>5</v>
      </c>
      <c r="G40" s="134">
        <v>5</v>
      </c>
      <c r="H40" s="64">
        <v>5</v>
      </c>
      <c r="I40" s="134">
        <v>5</v>
      </c>
      <c r="J40" s="64">
        <v>5</v>
      </c>
      <c r="K40" s="135">
        <v>5</v>
      </c>
      <c r="L40" s="135">
        <v>1</v>
      </c>
      <c r="M40" s="135"/>
      <c r="N40" s="135"/>
      <c r="O40" s="135"/>
      <c r="R40" s="134">
        <f t="shared" si="4"/>
        <v>0</v>
      </c>
      <c r="S40" s="134">
        <f t="shared" si="5"/>
        <v>0</v>
      </c>
      <c r="T40" s="134">
        <f t="shared" si="6"/>
        <v>0</v>
      </c>
      <c r="U40" s="134">
        <f t="shared" si="7"/>
        <v>0</v>
      </c>
      <c r="V40" s="134">
        <f t="shared" si="8"/>
        <v>0</v>
      </c>
      <c r="W40" s="134">
        <f t="shared" si="9"/>
        <v>0</v>
      </c>
    </row>
    <row r="41" spans="1:23" x14ac:dyDescent="0.2">
      <c r="A41" s="30">
        <v>1</v>
      </c>
      <c r="B41" s="30">
        <v>220</v>
      </c>
      <c r="C41" s="2" t="s">
        <v>5</v>
      </c>
      <c r="D41" s="29"/>
      <c r="E41" s="134"/>
      <c r="F41" s="64">
        <v>60</v>
      </c>
      <c r="G41" s="29">
        <v>65</v>
      </c>
      <c r="H41" s="64">
        <v>60</v>
      </c>
      <c r="I41" s="29">
        <v>65</v>
      </c>
      <c r="J41" s="64">
        <v>75</v>
      </c>
      <c r="K41" s="30">
        <v>80</v>
      </c>
      <c r="L41" s="30">
        <v>2</v>
      </c>
      <c r="M41" s="30"/>
      <c r="N41" s="30"/>
      <c r="O41" s="30"/>
      <c r="R41" s="134">
        <f t="shared" si="4"/>
        <v>60</v>
      </c>
      <c r="S41" s="134">
        <f t="shared" si="5"/>
        <v>65</v>
      </c>
      <c r="T41" s="134">
        <f t="shared" si="6"/>
        <v>60</v>
      </c>
      <c r="U41" s="134">
        <f t="shared" si="7"/>
        <v>65</v>
      </c>
      <c r="V41" s="134">
        <f t="shared" si="8"/>
        <v>75</v>
      </c>
      <c r="W41" s="134">
        <f t="shared" si="9"/>
        <v>80</v>
      </c>
    </row>
    <row r="42" spans="1:23" x14ac:dyDescent="0.2">
      <c r="A42" s="30">
        <v>1</v>
      </c>
      <c r="B42" s="30">
        <v>230</v>
      </c>
      <c r="C42" s="2" t="s">
        <v>455</v>
      </c>
      <c r="D42" s="29"/>
      <c r="E42" s="134"/>
      <c r="F42" s="64">
        <v>80</v>
      </c>
      <c r="G42" s="29">
        <v>90</v>
      </c>
      <c r="H42" s="64">
        <v>80</v>
      </c>
      <c r="I42" s="29">
        <v>90</v>
      </c>
      <c r="J42" s="64">
        <v>120</v>
      </c>
      <c r="K42" s="30">
        <v>120</v>
      </c>
      <c r="L42" s="30">
        <v>2</v>
      </c>
      <c r="M42" s="30"/>
      <c r="N42" s="30"/>
      <c r="O42" s="30"/>
      <c r="R42" s="134">
        <f t="shared" si="4"/>
        <v>80</v>
      </c>
      <c r="S42" s="134">
        <f t="shared" si="5"/>
        <v>90</v>
      </c>
      <c r="T42" s="134">
        <f t="shared" si="6"/>
        <v>80</v>
      </c>
      <c r="U42" s="134">
        <f t="shared" si="7"/>
        <v>90</v>
      </c>
      <c r="V42" s="134">
        <f t="shared" si="8"/>
        <v>120</v>
      </c>
      <c r="W42" s="134">
        <f t="shared" si="9"/>
        <v>120</v>
      </c>
    </row>
    <row r="43" spans="1:23" x14ac:dyDescent="0.2">
      <c r="A43" s="135">
        <v>1</v>
      </c>
      <c r="B43" s="135"/>
      <c r="C43" s="133" t="s">
        <v>532</v>
      </c>
      <c r="D43" s="134" t="s">
        <v>336</v>
      </c>
      <c r="E43" s="134" t="s">
        <v>533</v>
      </c>
      <c r="F43" s="64">
        <v>10</v>
      </c>
      <c r="G43" s="134">
        <v>10</v>
      </c>
      <c r="H43" s="64">
        <v>10</v>
      </c>
      <c r="I43" s="134">
        <v>10</v>
      </c>
      <c r="J43" s="64">
        <v>10</v>
      </c>
      <c r="K43" s="135">
        <v>10</v>
      </c>
      <c r="L43" s="135">
        <v>1</v>
      </c>
      <c r="M43" s="135"/>
      <c r="N43" s="135"/>
      <c r="O43" s="135"/>
      <c r="R43" s="134">
        <f t="shared" si="4"/>
        <v>0</v>
      </c>
      <c r="S43" s="134">
        <f t="shared" si="5"/>
        <v>0</v>
      </c>
      <c r="T43" s="134">
        <f t="shared" si="6"/>
        <v>0</v>
      </c>
      <c r="U43" s="134">
        <f t="shared" si="7"/>
        <v>0</v>
      </c>
      <c r="V43" s="134">
        <f t="shared" si="8"/>
        <v>0</v>
      </c>
      <c r="W43" s="134">
        <f t="shared" si="9"/>
        <v>0</v>
      </c>
    </row>
    <row r="44" spans="1:23" x14ac:dyDescent="0.2">
      <c r="A44" s="135">
        <v>1</v>
      </c>
      <c r="B44" s="135"/>
      <c r="C44" s="133" t="s">
        <v>551</v>
      </c>
      <c r="D44" s="134" t="s">
        <v>336</v>
      </c>
      <c r="E44" s="134" t="s">
        <v>549</v>
      </c>
      <c r="F44" s="64">
        <v>7</v>
      </c>
      <c r="G44" s="134">
        <v>7</v>
      </c>
      <c r="H44" s="64">
        <v>7</v>
      </c>
      <c r="I44" s="134">
        <v>7</v>
      </c>
      <c r="J44" s="64">
        <v>7</v>
      </c>
      <c r="K44" s="135">
        <v>7</v>
      </c>
      <c r="L44" s="135">
        <v>1</v>
      </c>
      <c r="M44" s="135"/>
      <c r="N44" s="135"/>
      <c r="O44" s="135"/>
      <c r="R44" s="134">
        <f t="shared" si="4"/>
        <v>0</v>
      </c>
      <c r="S44" s="134">
        <f t="shared" si="5"/>
        <v>0</v>
      </c>
      <c r="T44" s="134">
        <f t="shared" si="6"/>
        <v>0</v>
      </c>
      <c r="U44" s="134">
        <f t="shared" si="7"/>
        <v>0</v>
      </c>
      <c r="V44" s="134">
        <f t="shared" si="8"/>
        <v>0</v>
      </c>
      <c r="W44" s="134">
        <f t="shared" si="9"/>
        <v>0</v>
      </c>
    </row>
    <row r="45" spans="1:23" ht="30" x14ac:dyDescent="0.2">
      <c r="A45" s="135">
        <v>1</v>
      </c>
      <c r="B45" s="135"/>
      <c r="C45" s="133" t="s">
        <v>550</v>
      </c>
      <c r="D45" s="134" t="s">
        <v>336</v>
      </c>
      <c r="E45" s="56" t="s">
        <v>553</v>
      </c>
      <c r="F45" s="64">
        <v>7</v>
      </c>
      <c r="G45" s="134">
        <v>7</v>
      </c>
      <c r="H45" s="64">
        <v>7</v>
      </c>
      <c r="I45" s="134">
        <v>7</v>
      </c>
      <c r="J45" s="64">
        <v>7</v>
      </c>
      <c r="K45" s="135">
        <v>7</v>
      </c>
      <c r="L45" s="135">
        <v>1</v>
      </c>
      <c r="M45" s="135"/>
      <c r="N45" s="135"/>
      <c r="O45" s="135"/>
      <c r="R45" s="134">
        <f t="shared" si="4"/>
        <v>0</v>
      </c>
      <c r="S45" s="134">
        <f t="shared" si="5"/>
        <v>0</v>
      </c>
      <c r="T45" s="134">
        <f t="shared" si="6"/>
        <v>0</v>
      </c>
      <c r="U45" s="134">
        <f t="shared" si="7"/>
        <v>0</v>
      </c>
      <c r="V45" s="134">
        <f t="shared" si="8"/>
        <v>0</v>
      </c>
      <c r="W45" s="134">
        <f t="shared" si="9"/>
        <v>0</v>
      </c>
    </row>
    <row r="46" spans="1:23" x14ac:dyDescent="0.2">
      <c r="A46" s="30">
        <v>1</v>
      </c>
      <c r="B46" s="30">
        <v>240</v>
      </c>
      <c r="C46" s="2" t="s">
        <v>7</v>
      </c>
      <c r="D46" s="29"/>
      <c r="E46" s="134"/>
      <c r="F46" s="64">
        <v>10</v>
      </c>
      <c r="G46" s="29">
        <v>10</v>
      </c>
      <c r="H46" s="64">
        <v>10</v>
      </c>
      <c r="I46" s="29">
        <v>10</v>
      </c>
      <c r="J46" s="64">
        <v>10</v>
      </c>
      <c r="K46" s="30">
        <v>10</v>
      </c>
      <c r="L46" s="30">
        <v>1</v>
      </c>
      <c r="M46" s="30"/>
      <c r="N46" s="30"/>
      <c r="O46" s="30"/>
      <c r="R46" s="134">
        <f t="shared" si="4"/>
        <v>10</v>
      </c>
      <c r="S46" s="134">
        <f t="shared" si="5"/>
        <v>10</v>
      </c>
      <c r="T46" s="134">
        <f t="shared" si="6"/>
        <v>10</v>
      </c>
      <c r="U46" s="134">
        <f t="shared" si="7"/>
        <v>10</v>
      </c>
      <c r="V46" s="134">
        <f t="shared" si="8"/>
        <v>10</v>
      </c>
      <c r="W46" s="134">
        <f t="shared" si="9"/>
        <v>10</v>
      </c>
    </row>
    <row r="47" spans="1:23" x14ac:dyDescent="0.2">
      <c r="A47" s="30">
        <v>1</v>
      </c>
      <c r="B47" s="30">
        <v>250</v>
      </c>
      <c r="C47" s="2" t="s">
        <v>279</v>
      </c>
      <c r="D47" s="29"/>
      <c r="E47" s="134"/>
      <c r="F47" s="64">
        <v>25</v>
      </c>
      <c r="G47" s="29">
        <v>25</v>
      </c>
      <c r="H47" s="64">
        <v>25</v>
      </c>
      <c r="I47" s="29">
        <v>25</v>
      </c>
      <c r="J47" s="64">
        <v>25</v>
      </c>
      <c r="K47" s="30">
        <v>25</v>
      </c>
      <c r="L47" s="30">
        <v>1</v>
      </c>
      <c r="M47" s="30"/>
      <c r="N47" s="30"/>
      <c r="O47" s="30"/>
      <c r="R47" s="134">
        <f t="shared" si="4"/>
        <v>25</v>
      </c>
      <c r="S47" s="134">
        <f t="shared" si="5"/>
        <v>25</v>
      </c>
      <c r="T47" s="134">
        <f t="shared" si="6"/>
        <v>25</v>
      </c>
      <c r="U47" s="134">
        <f t="shared" si="7"/>
        <v>25</v>
      </c>
      <c r="V47" s="134">
        <f t="shared" si="8"/>
        <v>25</v>
      </c>
      <c r="W47" s="134">
        <f t="shared" si="9"/>
        <v>25</v>
      </c>
    </row>
    <row r="48" spans="1:23" x14ac:dyDescent="0.2">
      <c r="A48" s="30">
        <v>1</v>
      </c>
      <c r="B48" s="30">
        <v>260</v>
      </c>
      <c r="C48" s="2" t="s">
        <v>280</v>
      </c>
      <c r="D48" s="29"/>
      <c r="E48" s="134"/>
      <c r="F48" s="64">
        <v>15</v>
      </c>
      <c r="G48" s="29">
        <v>15</v>
      </c>
      <c r="H48" s="64">
        <v>15</v>
      </c>
      <c r="I48" s="29">
        <v>15</v>
      </c>
      <c r="J48" s="64">
        <v>15</v>
      </c>
      <c r="K48" s="30">
        <v>15</v>
      </c>
      <c r="L48" s="30">
        <v>1</v>
      </c>
      <c r="M48" s="30"/>
      <c r="N48" s="30"/>
      <c r="O48" s="30"/>
      <c r="R48" s="134">
        <f t="shared" si="4"/>
        <v>15</v>
      </c>
      <c r="S48" s="134">
        <f t="shared" si="5"/>
        <v>15</v>
      </c>
      <c r="T48" s="134">
        <f t="shared" si="6"/>
        <v>15</v>
      </c>
      <c r="U48" s="134">
        <f t="shared" si="7"/>
        <v>15</v>
      </c>
      <c r="V48" s="134">
        <f t="shared" si="8"/>
        <v>15</v>
      </c>
      <c r="W48" s="134">
        <f t="shared" si="9"/>
        <v>15</v>
      </c>
    </row>
    <row r="49" spans="1:23" ht="45" x14ac:dyDescent="0.2">
      <c r="A49" s="135">
        <v>1</v>
      </c>
      <c r="B49" s="135"/>
      <c r="C49" s="87" t="s">
        <v>554</v>
      </c>
      <c r="D49" s="134" t="s">
        <v>336</v>
      </c>
      <c r="E49" s="56" t="s">
        <v>555</v>
      </c>
      <c r="F49" s="64">
        <v>25</v>
      </c>
      <c r="G49" s="134">
        <v>25</v>
      </c>
      <c r="H49" s="64">
        <v>25</v>
      </c>
      <c r="I49" s="134">
        <v>25</v>
      </c>
      <c r="J49" s="64">
        <v>25</v>
      </c>
      <c r="K49" s="135">
        <v>25</v>
      </c>
      <c r="L49" s="135">
        <v>1</v>
      </c>
      <c r="M49" s="135"/>
      <c r="N49" s="135"/>
      <c r="O49" s="135"/>
      <c r="R49" s="134">
        <f t="shared" si="4"/>
        <v>0</v>
      </c>
      <c r="S49" s="134">
        <f t="shared" si="5"/>
        <v>0</v>
      </c>
      <c r="T49" s="134">
        <f t="shared" si="6"/>
        <v>0</v>
      </c>
      <c r="U49" s="134">
        <f t="shared" si="7"/>
        <v>0</v>
      </c>
      <c r="V49" s="134">
        <f t="shared" si="8"/>
        <v>0</v>
      </c>
      <c r="W49" s="134">
        <f t="shared" si="9"/>
        <v>0</v>
      </c>
    </row>
    <row r="50" spans="1:23" x14ac:dyDescent="0.2">
      <c r="A50" s="30">
        <v>1</v>
      </c>
      <c r="B50" s="30">
        <v>270</v>
      </c>
      <c r="C50" s="2" t="s">
        <v>281</v>
      </c>
      <c r="D50" s="29"/>
      <c r="E50" s="134"/>
      <c r="F50" s="64">
        <v>70</v>
      </c>
      <c r="G50" s="29">
        <v>70</v>
      </c>
      <c r="H50" s="64">
        <v>70</v>
      </c>
      <c r="I50" s="29">
        <v>70</v>
      </c>
      <c r="J50" s="64">
        <v>70</v>
      </c>
      <c r="K50" s="30">
        <v>70</v>
      </c>
      <c r="L50" s="30">
        <v>1</v>
      </c>
      <c r="M50" s="30"/>
      <c r="N50" s="30"/>
      <c r="O50" s="30"/>
      <c r="Q50" t="s">
        <v>362</v>
      </c>
      <c r="R50" s="134">
        <f t="shared" si="4"/>
        <v>70</v>
      </c>
      <c r="S50" s="134">
        <f t="shared" si="5"/>
        <v>70</v>
      </c>
      <c r="T50" s="134">
        <f t="shared" si="6"/>
        <v>70</v>
      </c>
      <c r="U50" s="134">
        <f t="shared" si="7"/>
        <v>70</v>
      </c>
      <c r="V50" s="134">
        <f t="shared" si="8"/>
        <v>70</v>
      </c>
      <c r="W50" s="134">
        <f t="shared" si="9"/>
        <v>70</v>
      </c>
    </row>
    <row r="51" spans="1:23" x14ac:dyDescent="0.2">
      <c r="A51" s="135">
        <v>1</v>
      </c>
      <c r="B51" s="135"/>
      <c r="C51" s="87" t="s">
        <v>497</v>
      </c>
      <c r="D51" s="134" t="s">
        <v>336</v>
      </c>
      <c r="E51" s="134" t="s">
        <v>496</v>
      </c>
      <c r="F51" s="64">
        <v>20</v>
      </c>
      <c r="G51" s="134">
        <v>20</v>
      </c>
      <c r="H51" s="64">
        <v>20</v>
      </c>
      <c r="I51" s="134">
        <v>20</v>
      </c>
      <c r="J51" s="64">
        <v>20</v>
      </c>
      <c r="K51" s="135">
        <v>20</v>
      </c>
      <c r="L51" s="135">
        <v>1</v>
      </c>
      <c r="M51" s="135"/>
      <c r="N51" s="135"/>
      <c r="O51" s="135"/>
      <c r="R51" s="134">
        <f t="shared" si="4"/>
        <v>0</v>
      </c>
      <c r="S51" s="134">
        <f t="shared" si="5"/>
        <v>0</v>
      </c>
      <c r="T51" s="134">
        <f t="shared" si="6"/>
        <v>0</v>
      </c>
      <c r="U51" s="134">
        <f t="shared" si="7"/>
        <v>0</v>
      </c>
      <c r="V51" s="134">
        <f t="shared" si="8"/>
        <v>0</v>
      </c>
      <c r="W51" s="134">
        <f t="shared" si="9"/>
        <v>0</v>
      </c>
    </row>
    <row r="52" spans="1:23" x14ac:dyDescent="0.2">
      <c r="A52" s="30">
        <v>1</v>
      </c>
      <c r="B52" s="30">
        <v>280</v>
      </c>
      <c r="C52" s="2" t="s">
        <v>284</v>
      </c>
      <c r="D52" s="29"/>
      <c r="E52" s="134"/>
      <c r="F52" s="64">
        <v>20</v>
      </c>
      <c r="G52" s="29">
        <v>20</v>
      </c>
      <c r="H52" s="64">
        <v>20</v>
      </c>
      <c r="I52" s="29">
        <v>20</v>
      </c>
      <c r="J52" s="64">
        <v>20</v>
      </c>
      <c r="K52" s="30">
        <v>20</v>
      </c>
      <c r="L52" s="30">
        <v>1</v>
      </c>
      <c r="M52" s="30"/>
      <c r="N52" s="30"/>
      <c r="O52" s="30"/>
      <c r="R52" s="134">
        <f t="shared" si="4"/>
        <v>20</v>
      </c>
      <c r="S52" s="134">
        <f t="shared" si="5"/>
        <v>20</v>
      </c>
      <c r="T52" s="134">
        <f t="shared" si="6"/>
        <v>20</v>
      </c>
      <c r="U52" s="134">
        <f t="shared" si="7"/>
        <v>20</v>
      </c>
      <c r="V52" s="134">
        <f t="shared" si="8"/>
        <v>20</v>
      </c>
      <c r="W52" s="134">
        <f t="shared" si="9"/>
        <v>20</v>
      </c>
    </row>
    <row r="53" spans="1:23" x14ac:dyDescent="0.2">
      <c r="A53" s="30">
        <v>1</v>
      </c>
      <c r="B53" s="30">
        <v>290</v>
      </c>
      <c r="C53" s="2" t="s">
        <v>282</v>
      </c>
      <c r="D53" s="29"/>
      <c r="E53" s="134"/>
      <c r="F53" s="64">
        <v>20</v>
      </c>
      <c r="G53" s="29">
        <v>20</v>
      </c>
      <c r="H53" s="64">
        <v>20</v>
      </c>
      <c r="I53" s="29">
        <v>20</v>
      </c>
      <c r="J53" s="64">
        <v>20</v>
      </c>
      <c r="K53" s="30">
        <v>20</v>
      </c>
      <c r="L53" s="30">
        <v>1</v>
      </c>
      <c r="M53" s="30"/>
      <c r="N53" s="30"/>
      <c r="O53" s="30"/>
      <c r="R53" s="134">
        <f t="shared" si="4"/>
        <v>20</v>
      </c>
      <c r="S53" s="134">
        <f t="shared" si="5"/>
        <v>20</v>
      </c>
      <c r="T53" s="134">
        <f t="shared" si="6"/>
        <v>20</v>
      </c>
      <c r="U53" s="134">
        <f t="shared" si="7"/>
        <v>20</v>
      </c>
      <c r="V53" s="134">
        <f t="shared" si="8"/>
        <v>20</v>
      </c>
      <c r="W53" s="134">
        <f t="shared" si="9"/>
        <v>20</v>
      </c>
    </row>
    <row r="54" spans="1:23" x14ac:dyDescent="0.2">
      <c r="A54" s="30">
        <v>1</v>
      </c>
      <c r="B54" s="30">
        <v>300</v>
      </c>
      <c r="C54" s="2" t="s">
        <v>8</v>
      </c>
      <c r="D54" s="29"/>
      <c r="E54" s="134"/>
      <c r="F54" s="64">
        <v>3</v>
      </c>
      <c r="G54" s="29">
        <f>F54</f>
        <v>3</v>
      </c>
      <c r="H54" s="64">
        <f t="shared" ref="H54:J54" si="12">G54</f>
        <v>3</v>
      </c>
      <c r="I54" s="29">
        <f t="shared" si="12"/>
        <v>3</v>
      </c>
      <c r="J54" s="64">
        <f t="shared" si="12"/>
        <v>3</v>
      </c>
      <c r="K54" s="30">
        <v>3</v>
      </c>
      <c r="L54" s="30">
        <v>1</v>
      </c>
      <c r="M54" s="30"/>
      <c r="N54" s="30"/>
      <c r="O54" s="30"/>
      <c r="R54" s="134">
        <f t="shared" si="4"/>
        <v>3</v>
      </c>
      <c r="S54" s="134">
        <f t="shared" si="5"/>
        <v>3</v>
      </c>
      <c r="T54" s="134">
        <f t="shared" si="6"/>
        <v>3</v>
      </c>
      <c r="U54" s="134">
        <f t="shared" si="7"/>
        <v>3</v>
      </c>
      <c r="V54" s="134">
        <f t="shared" si="8"/>
        <v>3</v>
      </c>
      <c r="W54" s="134">
        <f t="shared" si="9"/>
        <v>3</v>
      </c>
    </row>
    <row r="55" spans="1:23" x14ac:dyDescent="0.2">
      <c r="A55" s="30">
        <v>1</v>
      </c>
      <c r="B55" s="30">
        <v>310</v>
      </c>
      <c r="C55" s="2" t="s">
        <v>557</v>
      </c>
      <c r="D55" s="29" t="s">
        <v>336</v>
      </c>
      <c r="E55" s="56" t="s">
        <v>552</v>
      </c>
      <c r="F55" s="64"/>
      <c r="G55" s="29"/>
      <c r="H55" s="64">
        <v>30</v>
      </c>
      <c r="I55" s="29">
        <v>30</v>
      </c>
      <c r="J55" s="64">
        <v>30</v>
      </c>
      <c r="K55" s="30">
        <v>30</v>
      </c>
      <c r="L55" s="30">
        <v>1</v>
      </c>
      <c r="M55" s="30"/>
      <c r="N55" s="30"/>
      <c r="O55" s="30"/>
      <c r="Q55" t="s">
        <v>363</v>
      </c>
      <c r="R55" s="134">
        <f t="shared" si="4"/>
        <v>0</v>
      </c>
      <c r="S55" s="134">
        <f t="shared" si="5"/>
        <v>0</v>
      </c>
      <c r="T55" s="134">
        <f t="shared" si="6"/>
        <v>0</v>
      </c>
      <c r="U55" s="134">
        <f t="shared" si="7"/>
        <v>0</v>
      </c>
      <c r="V55" s="134">
        <f t="shared" si="8"/>
        <v>0</v>
      </c>
      <c r="W55" s="134">
        <f t="shared" si="9"/>
        <v>0</v>
      </c>
    </row>
    <row r="56" spans="1:23" ht="30" x14ac:dyDescent="0.2">
      <c r="A56" s="135">
        <v>1</v>
      </c>
      <c r="B56" s="135"/>
      <c r="C56" s="2" t="s">
        <v>556</v>
      </c>
      <c r="D56" s="134" t="s">
        <v>336</v>
      </c>
      <c r="E56" s="56" t="s">
        <v>526</v>
      </c>
      <c r="F56" s="64"/>
      <c r="G56" s="134"/>
      <c r="H56" s="64">
        <v>10</v>
      </c>
      <c r="I56" s="134">
        <v>10</v>
      </c>
      <c r="J56" s="64">
        <v>10</v>
      </c>
      <c r="K56" s="135">
        <v>10</v>
      </c>
      <c r="L56" s="135">
        <v>1</v>
      </c>
      <c r="M56" s="135"/>
      <c r="N56" s="135"/>
      <c r="O56" s="135"/>
      <c r="R56" s="134">
        <f t="shared" si="4"/>
        <v>0</v>
      </c>
      <c r="S56" s="134">
        <f t="shared" si="5"/>
        <v>0</v>
      </c>
      <c r="T56" s="134">
        <f t="shared" si="6"/>
        <v>0</v>
      </c>
      <c r="U56" s="134">
        <f t="shared" si="7"/>
        <v>0</v>
      </c>
      <c r="V56" s="134">
        <f t="shared" si="8"/>
        <v>0</v>
      </c>
      <c r="W56" s="134">
        <f t="shared" si="9"/>
        <v>0</v>
      </c>
    </row>
    <row r="57" spans="1:23" ht="14.25" customHeight="1" x14ac:dyDescent="0.2">
      <c r="A57" s="30">
        <v>1</v>
      </c>
      <c r="B57" s="30">
        <v>320</v>
      </c>
      <c r="C57" s="2" t="s">
        <v>285</v>
      </c>
      <c r="D57" s="29"/>
      <c r="E57" s="134"/>
      <c r="F57" s="64">
        <v>15</v>
      </c>
      <c r="G57" s="29">
        <v>15</v>
      </c>
      <c r="H57" s="64">
        <v>15</v>
      </c>
      <c r="I57" s="29">
        <v>15</v>
      </c>
      <c r="J57" s="64">
        <v>15</v>
      </c>
      <c r="K57" s="30">
        <v>15</v>
      </c>
      <c r="L57" s="30">
        <v>1</v>
      </c>
      <c r="M57" s="30"/>
      <c r="N57" s="30"/>
      <c r="O57" s="30"/>
      <c r="R57" s="134">
        <f t="shared" si="4"/>
        <v>15</v>
      </c>
      <c r="S57" s="134">
        <f t="shared" si="5"/>
        <v>15</v>
      </c>
      <c r="T57" s="134">
        <f t="shared" si="6"/>
        <v>15</v>
      </c>
      <c r="U57" s="134">
        <f t="shared" si="7"/>
        <v>15</v>
      </c>
      <c r="V57" s="134">
        <f t="shared" si="8"/>
        <v>15</v>
      </c>
      <c r="W57" s="134">
        <f t="shared" si="9"/>
        <v>15</v>
      </c>
    </row>
    <row r="58" spans="1:23" x14ac:dyDescent="0.2">
      <c r="A58" s="30">
        <v>1</v>
      </c>
      <c r="B58" s="30">
        <v>330</v>
      </c>
      <c r="C58" s="2" t="s">
        <v>278</v>
      </c>
      <c r="D58" s="29"/>
      <c r="E58" s="134"/>
      <c r="F58" s="64">
        <v>25</v>
      </c>
      <c r="G58" s="29">
        <v>25</v>
      </c>
      <c r="H58" s="64">
        <v>25</v>
      </c>
      <c r="I58" s="29">
        <v>25</v>
      </c>
      <c r="J58" s="64">
        <v>25</v>
      </c>
      <c r="K58" s="30">
        <v>25</v>
      </c>
      <c r="L58" s="30">
        <v>1</v>
      </c>
      <c r="M58" s="30"/>
      <c r="N58" s="30"/>
      <c r="O58" s="30"/>
      <c r="R58" s="134">
        <f t="shared" si="4"/>
        <v>25</v>
      </c>
      <c r="S58" s="134">
        <f t="shared" si="5"/>
        <v>25</v>
      </c>
      <c r="T58" s="134">
        <f t="shared" si="6"/>
        <v>25</v>
      </c>
      <c r="U58" s="134">
        <f t="shared" si="7"/>
        <v>25</v>
      </c>
      <c r="V58" s="134">
        <f t="shared" si="8"/>
        <v>25</v>
      </c>
      <c r="W58" s="134">
        <f t="shared" si="9"/>
        <v>25</v>
      </c>
    </row>
    <row r="59" spans="1:23" x14ac:dyDescent="0.2">
      <c r="A59" s="30">
        <v>1</v>
      </c>
      <c r="B59" s="30">
        <v>340</v>
      </c>
      <c r="C59" s="2" t="s">
        <v>19</v>
      </c>
      <c r="D59" s="29"/>
      <c r="E59" s="134"/>
      <c r="F59" s="64">
        <v>35</v>
      </c>
      <c r="G59" s="29">
        <v>35</v>
      </c>
      <c r="H59" s="64">
        <v>35</v>
      </c>
      <c r="I59" s="29">
        <v>35</v>
      </c>
      <c r="J59" s="64">
        <v>35</v>
      </c>
      <c r="K59" s="30">
        <v>35</v>
      </c>
      <c r="L59" s="30">
        <v>1</v>
      </c>
      <c r="M59" s="30"/>
      <c r="N59" s="30"/>
      <c r="O59" s="30"/>
      <c r="R59" s="134">
        <f t="shared" si="4"/>
        <v>35</v>
      </c>
      <c r="S59" s="134">
        <f t="shared" si="5"/>
        <v>35</v>
      </c>
      <c r="T59" s="134">
        <f t="shared" si="6"/>
        <v>35</v>
      </c>
      <c r="U59" s="134">
        <f t="shared" si="7"/>
        <v>35</v>
      </c>
      <c r="V59" s="134">
        <f t="shared" si="8"/>
        <v>35</v>
      </c>
      <c r="W59" s="134">
        <f t="shared" si="9"/>
        <v>35</v>
      </c>
    </row>
    <row r="60" spans="1:23" x14ac:dyDescent="0.2">
      <c r="A60" s="30">
        <v>1</v>
      </c>
      <c r="B60" s="30">
        <v>350</v>
      </c>
      <c r="C60" s="2" t="s">
        <v>23</v>
      </c>
      <c r="D60" s="29"/>
      <c r="E60" s="134"/>
      <c r="F60" s="64">
        <v>5</v>
      </c>
      <c r="G60" s="29">
        <v>5</v>
      </c>
      <c r="H60" s="64">
        <v>5</v>
      </c>
      <c r="I60" s="29">
        <v>5</v>
      </c>
      <c r="J60" s="64">
        <v>5</v>
      </c>
      <c r="K60" s="30">
        <v>5</v>
      </c>
      <c r="L60" s="30">
        <v>1</v>
      </c>
      <c r="M60" s="30"/>
      <c r="N60" s="30"/>
      <c r="O60" s="30"/>
      <c r="R60" s="134">
        <f t="shared" si="4"/>
        <v>5</v>
      </c>
      <c r="S60" s="134">
        <f t="shared" si="5"/>
        <v>5</v>
      </c>
      <c r="T60" s="134">
        <f t="shared" si="6"/>
        <v>5</v>
      </c>
      <c r="U60" s="134">
        <f t="shared" si="7"/>
        <v>5</v>
      </c>
      <c r="V60" s="134">
        <f t="shared" si="8"/>
        <v>5</v>
      </c>
      <c r="W60" s="134">
        <f t="shared" si="9"/>
        <v>5</v>
      </c>
    </row>
    <row r="61" spans="1:23" x14ac:dyDescent="0.2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</row>
    <row r="62" spans="1:23" x14ac:dyDescent="0.2">
      <c r="A62" s="37"/>
      <c r="B62" s="33"/>
      <c r="C62" s="97" t="s">
        <v>358</v>
      </c>
      <c r="D62" s="98"/>
      <c r="E62" s="98"/>
      <c r="F62" s="98">
        <f t="shared" ref="F62:K62" si="13">SUM(F4:F60)</f>
        <v>1288</v>
      </c>
      <c r="G62" s="98">
        <f t="shared" si="13"/>
        <v>1331</v>
      </c>
      <c r="H62" s="98">
        <f t="shared" si="13"/>
        <v>1328</v>
      </c>
      <c r="I62" s="98">
        <f t="shared" si="13"/>
        <v>1355</v>
      </c>
      <c r="J62" s="98">
        <f t="shared" si="13"/>
        <v>1460</v>
      </c>
      <c r="K62" s="98">
        <f t="shared" si="13"/>
        <v>1445</v>
      </c>
      <c r="L62" s="37"/>
      <c r="M62" s="38"/>
      <c r="N62" s="38"/>
      <c r="O62" s="38"/>
      <c r="R62" s="30">
        <f>SUM(R4:R60)</f>
        <v>1147</v>
      </c>
      <c r="S62" s="30">
        <f t="shared" ref="S62:W62" si="14">SUM(S4:S60)</f>
        <v>1190</v>
      </c>
      <c r="T62" s="30">
        <f t="shared" si="14"/>
        <v>1147</v>
      </c>
      <c r="U62" s="30">
        <f t="shared" si="14"/>
        <v>1174</v>
      </c>
      <c r="V62" s="30">
        <f t="shared" si="14"/>
        <v>1209</v>
      </c>
      <c r="W62" s="30">
        <f t="shared" si="14"/>
        <v>1244</v>
      </c>
    </row>
    <row r="63" spans="1:23" s="33" customFormat="1" x14ac:dyDescent="0.2">
      <c r="A63" s="37"/>
      <c r="C63" s="1" t="s">
        <v>357</v>
      </c>
      <c r="D63" s="30"/>
      <c r="E63" s="135"/>
      <c r="F63" s="89">
        <f t="shared" ref="F63:J63" si="15">F62/60</f>
        <v>21.466666666666665</v>
      </c>
      <c r="G63" s="89">
        <f t="shared" si="15"/>
        <v>22.183333333333334</v>
      </c>
      <c r="H63" s="89">
        <f t="shared" si="15"/>
        <v>22.133333333333333</v>
      </c>
      <c r="I63" s="89">
        <f t="shared" si="15"/>
        <v>22.583333333333332</v>
      </c>
      <c r="J63" s="89">
        <f t="shared" si="15"/>
        <v>24.333333333333332</v>
      </c>
      <c r="K63" s="89">
        <f>K62/60</f>
        <v>24.083333333333332</v>
      </c>
      <c r="M63" s="38"/>
      <c r="N63" s="38"/>
      <c r="O63" s="38"/>
      <c r="R63" s="89">
        <f t="shared" ref="R63:W63" si="16">R62/60</f>
        <v>19.116666666666667</v>
      </c>
      <c r="S63" s="89">
        <f t="shared" si="16"/>
        <v>19.833333333333332</v>
      </c>
      <c r="T63" s="89">
        <f t="shared" si="16"/>
        <v>19.116666666666667</v>
      </c>
      <c r="U63" s="89">
        <f t="shared" si="16"/>
        <v>19.566666666666666</v>
      </c>
      <c r="V63" s="89">
        <f t="shared" si="16"/>
        <v>20.149999999999999</v>
      </c>
      <c r="W63" s="89">
        <f t="shared" si="16"/>
        <v>20.733333333333334</v>
      </c>
    </row>
    <row r="64" spans="1:23" s="33" customFormat="1" x14ac:dyDescent="0.2">
      <c r="A64" s="37"/>
      <c r="D64" s="51"/>
      <c r="E64" s="51"/>
      <c r="M64" s="38"/>
      <c r="N64" s="38"/>
      <c r="O64" s="38"/>
    </row>
    <row r="204" spans="1:2" x14ac:dyDescent="0.2">
      <c r="A204"/>
      <c r="B204" t="s">
        <v>307</v>
      </c>
    </row>
  </sheetData>
  <sortState ref="A2:S41">
    <sortCondition ref="B2"/>
  </sortState>
  <mergeCells count="1">
    <mergeCell ref="A61:O61"/>
  </mergeCells>
  <pageMargins left="0.7" right="0.7" top="0.75" bottom="0.75" header="0.3" footer="0.3"/>
  <pageSetup paperSize="256" scale="5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S191"/>
  <sheetViews>
    <sheetView workbookViewId="0">
      <selection activeCell="K20" sqref="K20"/>
    </sheetView>
  </sheetViews>
  <sheetFormatPr baseColWidth="10" defaultColWidth="8.83203125" defaultRowHeight="15" x14ac:dyDescent="0.2"/>
  <cols>
    <col min="1" max="1" width="8.83203125" style="58"/>
    <col min="2" max="2" width="9.1640625" bestFit="1" customWidth="1"/>
    <col min="3" max="3" width="54.83203125" customWidth="1"/>
    <col min="4" max="4" width="7.6640625" customWidth="1"/>
    <col min="5" max="5" width="6.1640625" customWidth="1"/>
    <col min="6" max="6" width="12.1640625" customWidth="1"/>
    <col min="7" max="7" width="7.5" customWidth="1"/>
    <col min="8" max="8" width="7" customWidth="1"/>
    <col min="10" max="14" width="8.83203125" style="58"/>
    <col min="15" max="15" width="38.1640625" bestFit="1" customWidth="1"/>
  </cols>
  <sheetData>
    <row r="1" spans="1:19" ht="44.25" customHeight="1" x14ac:dyDescent="0.2">
      <c r="C1" s="63" t="s">
        <v>305</v>
      </c>
    </row>
    <row r="2" spans="1:19" s="58" customFormat="1" ht="45" x14ac:dyDescent="0.2">
      <c r="A2" s="30" t="s">
        <v>210</v>
      </c>
      <c r="B2" s="30" t="s">
        <v>0</v>
      </c>
      <c r="C2" s="30" t="s">
        <v>1</v>
      </c>
      <c r="D2" s="30" t="s">
        <v>2</v>
      </c>
      <c r="E2" s="56" t="s">
        <v>3</v>
      </c>
      <c r="F2" s="32" t="s">
        <v>302</v>
      </c>
      <c r="G2" s="32" t="s">
        <v>297</v>
      </c>
      <c r="H2" s="32" t="s">
        <v>298</v>
      </c>
      <c r="I2" s="36"/>
      <c r="J2" s="30" t="s">
        <v>351</v>
      </c>
      <c r="K2" s="30" t="s">
        <v>352</v>
      </c>
      <c r="L2" s="30" t="s">
        <v>353</v>
      </c>
      <c r="M2" s="30" t="s">
        <v>354</v>
      </c>
      <c r="N2" s="30" t="s">
        <v>355</v>
      </c>
      <c r="O2" s="36" t="s">
        <v>356</v>
      </c>
      <c r="P2" s="36"/>
      <c r="Q2" s="36"/>
      <c r="R2" s="36"/>
      <c r="S2" s="36"/>
    </row>
    <row r="3" spans="1:19" x14ac:dyDescent="0.2">
      <c r="A3" s="30">
        <v>1</v>
      </c>
      <c r="B3" s="30">
        <v>10</v>
      </c>
      <c r="C3" s="28" t="s">
        <v>269</v>
      </c>
      <c r="D3" s="30">
        <f>Station1!K4/Station1!L4</f>
        <v>20</v>
      </c>
      <c r="E3" s="2" t="s">
        <v>336</v>
      </c>
      <c r="F3" s="30"/>
      <c r="G3" s="30"/>
      <c r="H3" s="30"/>
      <c r="J3" s="57">
        <f>Station1!F4/Station1!L4</f>
        <v>20</v>
      </c>
      <c r="K3" s="29">
        <f>Station1!G4/Station1!L4</f>
        <v>20</v>
      </c>
      <c r="L3" s="29">
        <f>Station1!H4/Station1!L4</f>
        <v>20</v>
      </c>
      <c r="M3" s="29">
        <f>Station1!I4/Station1!L4</f>
        <v>20</v>
      </c>
      <c r="N3" s="29">
        <f>Station1!J4/Station1!L4</f>
        <v>20</v>
      </c>
    </row>
    <row r="4" spans="1:19" hidden="1" x14ac:dyDescent="0.2">
      <c r="A4" s="30"/>
      <c r="B4" s="30">
        <v>15</v>
      </c>
      <c r="C4" s="28" t="s">
        <v>360</v>
      </c>
      <c r="D4" s="30">
        <f>Station1!K5/Station1!L5</f>
        <v>15</v>
      </c>
      <c r="E4" s="2"/>
      <c r="F4" s="30"/>
      <c r="G4" s="30"/>
      <c r="H4" s="30"/>
      <c r="J4" s="57">
        <f>Station1!F5/Station1!L5</f>
        <v>15</v>
      </c>
      <c r="K4" s="29">
        <f>Station1!G5/Station1!L5</f>
        <v>15</v>
      </c>
      <c r="L4" s="29">
        <f>Station1!H5/Station1!L5</f>
        <v>15</v>
      </c>
      <c r="M4" s="29">
        <f>Station1!I5/Station1!L5</f>
        <v>15</v>
      </c>
      <c r="N4" s="29">
        <f>Station1!J5/Station1!L5</f>
        <v>15</v>
      </c>
    </row>
    <row r="5" spans="1:19" hidden="1" x14ac:dyDescent="0.2">
      <c r="A5" s="30">
        <v>1</v>
      </c>
      <c r="B5" s="30">
        <v>20</v>
      </c>
      <c r="C5" s="28" t="s">
        <v>359</v>
      </c>
      <c r="D5" s="30">
        <f>Station1!K6/Station1!L6</f>
        <v>50</v>
      </c>
      <c r="E5" s="2"/>
      <c r="F5" s="30"/>
      <c r="G5" s="30"/>
      <c r="H5" s="30"/>
      <c r="J5" s="57">
        <f>Station1!F6/Station1!L6</f>
        <v>30</v>
      </c>
      <c r="K5" s="29">
        <f>Station1!G6/Station1!L6</f>
        <v>34</v>
      </c>
      <c r="L5" s="29">
        <f>Station1!H6/Station1!L6</f>
        <v>30</v>
      </c>
      <c r="M5" s="29">
        <f>Station1!I6/Station1!L6</f>
        <v>34</v>
      </c>
      <c r="N5" s="29">
        <f>Station1!J6/Station1!L6</f>
        <v>38</v>
      </c>
    </row>
    <row r="6" spans="1:19" hidden="1" x14ac:dyDescent="0.2">
      <c r="A6" s="30">
        <v>1</v>
      </c>
      <c r="B6" s="30">
        <v>30</v>
      </c>
      <c r="C6" s="28" t="s">
        <v>264</v>
      </c>
      <c r="D6" s="30">
        <f>Station1!K7/Station1!L7</f>
        <v>60</v>
      </c>
      <c r="E6" s="2"/>
      <c r="F6" s="30"/>
      <c r="G6" s="30"/>
      <c r="H6" s="30"/>
      <c r="J6" s="57">
        <f>Station1!F7/Station1!L7</f>
        <v>60</v>
      </c>
      <c r="K6" s="29">
        <f>Station1!G7/Station1!L7</f>
        <v>60</v>
      </c>
      <c r="L6" s="29">
        <f>Station1!H7/Station1!L7</f>
        <v>60</v>
      </c>
      <c r="M6" s="29">
        <f>Station1!I7/Station1!L7</f>
        <v>60</v>
      </c>
      <c r="N6" s="29">
        <f>Station1!J7/Station1!L7</f>
        <v>60</v>
      </c>
    </row>
    <row r="7" spans="1:19" ht="15" customHeight="1" x14ac:dyDescent="0.2">
      <c r="A7" s="30">
        <v>1</v>
      </c>
      <c r="B7" s="30">
        <v>40</v>
      </c>
      <c r="C7" s="28" t="s">
        <v>265</v>
      </c>
      <c r="D7" s="30">
        <f>Station1!K8/Station1!L8</f>
        <v>8</v>
      </c>
      <c r="E7" s="2"/>
      <c r="F7" s="30"/>
      <c r="G7" s="30"/>
      <c r="H7" s="30"/>
      <c r="J7" s="57">
        <f>Station1!F8/Station1!L8</f>
        <v>8</v>
      </c>
      <c r="K7" s="29">
        <f>Station1!G8/Station1!L8</f>
        <v>8</v>
      </c>
      <c r="L7" s="29">
        <f>Station1!H8/Station1!L8</f>
        <v>8</v>
      </c>
      <c r="M7" s="29">
        <f>Station1!I8/Station1!L8</f>
        <v>8</v>
      </c>
      <c r="N7" s="29">
        <f>Station1!J8/Station1!L8</f>
        <v>8</v>
      </c>
    </row>
    <row r="8" spans="1:19" x14ac:dyDescent="0.2">
      <c r="A8" s="30">
        <v>1</v>
      </c>
      <c r="B8" s="30">
        <v>50</v>
      </c>
      <c r="C8" s="28" t="s">
        <v>266</v>
      </c>
      <c r="D8" s="30">
        <f>Station1!K9/Station1!L9</f>
        <v>19</v>
      </c>
      <c r="E8" s="2"/>
      <c r="F8" s="30"/>
      <c r="G8" s="30"/>
      <c r="H8" s="30"/>
      <c r="J8" s="57">
        <f>Station1!F9/Station1!L9</f>
        <v>15</v>
      </c>
      <c r="K8" s="29">
        <f>Station1!G9/Station1!L9</f>
        <v>17</v>
      </c>
      <c r="L8" s="29">
        <f>Station1!H9/Station1!L9</f>
        <v>15</v>
      </c>
      <c r="M8" s="29">
        <f>Station1!I9/Station1!L9</f>
        <v>17</v>
      </c>
      <c r="N8" s="29">
        <f>Station1!J9/Station1!L9</f>
        <v>19</v>
      </c>
    </row>
    <row r="9" spans="1:19" x14ac:dyDescent="0.2">
      <c r="A9" s="30">
        <v>1</v>
      </c>
      <c r="B9" s="30">
        <v>60</v>
      </c>
      <c r="C9" s="28" t="s">
        <v>267</v>
      </c>
      <c r="D9" s="30">
        <f>Station1!K10/Station1!L10</f>
        <v>4</v>
      </c>
      <c r="E9" s="2"/>
      <c r="F9" s="30"/>
      <c r="G9" s="30"/>
      <c r="H9" s="30"/>
      <c r="J9" s="57">
        <f>Station1!F10/Station1!L10</f>
        <v>4</v>
      </c>
      <c r="K9" s="29">
        <f>Station1!G10/Station1!L10</f>
        <v>4</v>
      </c>
      <c r="L9" s="29">
        <f>Station1!H10/Station1!L10</f>
        <v>4</v>
      </c>
      <c r="M9" s="29">
        <f>Station1!I10/Station1!L10</f>
        <v>4</v>
      </c>
      <c r="N9" s="29">
        <f>Station1!J10/Station1!L10</f>
        <v>4</v>
      </c>
    </row>
    <row r="10" spans="1:19" x14ac:dyDescent="0.2">
      <c r="A10" s="30">
        <v>1</v>
      </c>
      <c r="B10" s="30">
        <v>70</v>
      </c>
      <c r="C10" s="28" t="s">
        <v>268</v>
      </c>
      <c r="D10" s="30">
        <f>Station1!K11/Station1!L11</f>
        <v>15</v>
      </c>
      <c r="E10" s="2"/>
      <c r="F10" s="30"/>
      <c r="G10" s="30"/>
      <c r="H10" s="30"/>
      <c r="J10" s="57">
        <f>Station1!F11/Station1!L11</f>
        <v>10</v>
      </c>
      <c r="K10" s="29">
        <f>Station1!G11/Station1!L11</f>
        <v>12</v>
      </c>
      <c r="L10" s="29">
        <f>Station1!H11/Station1!L11</f>
        <v>10</v>
      </c>
      <c r="M10" s="29">
        <f>Station1!I11/Station1!L11</f>
        <v>12</v>
      </c>
      <c r="N10" s="29">
        <f>Station1!J11/Station1!L11</f>
        <v>14</v>
      </c>
    </row>
    <row r="11" spans="1:19" x14ac:dyDescent="0.2">
      <c r="A11" s="30">
        <v>1</v>
      </c>
      <c r="B11" s="30">
        <v>80</v>
      </c>
      <c r="C11" s="28" t="s">
        <v>270</v>
      </c>
      <c r="D11" s="30">
        <f>Station1!K14/Station1!L14</f>
        <v>30</v>
      </c>
      <c r="E11" s="2"/>
      <c r="F11" s="30"/>
      <c r="G11" s="30"/>
      <c r="H11" s="30"/>
      <c r="J11" s="57">
        <f>Station1!F14/Station1!L14</f>
        <v>30</v>
      </c>
      <c r="K11" s="29">
        <f>Station1!G14/Station1!L14</f>
        <v>30</v>
      </c>
      <c r="L11" s="29">
        <f>Station1!H14/Station1!L14</f>
        <v>30</v>
      </c>
      <c r="M11" s="29">
        <f>Station1!I14/Station1!L14</f>
        <v>30</v>
      </c>
      <c r="N11" s="29">
        <f>Station1!J14/Station1!L14</f>
        <v>30</v>
      </c>
    </row>
    <row r="12" spans="1:19" x14ac:dyDescent="0.2">
      <c r="A12" s="30">
        <v>1</v>
      </c>
      <c r="B12" s="30">
        <v>90</v>
      </c>
      <c r="C12" s="28" t="s">
        <v>271</v>
      </c>
      <c r="D12" s="30">
        <f>Station1!K15/Station1!L15</f>
        <v>15</v>
      </c>
      <c r="E12" s="2"/>
      <c r="F12" s="30"/>
      <c r="G12" s="30"/>
      <c r="H12" s="30"/>
      <c r="I12" s="58"/>
      <c r="J12" s="57">
        <f>Station1!F15/Station1!L15</f>
        <v>15</v>
      </c>
      <c r="K12" s="29">
        <f>Station1!G15/Station1!L15</f>
        <v>15</v>
      </c>
      <c r="L12" s="29">
        <f>Station1!H15/Station1!L15</f>
        <v>15</v>
      </c>
      <c r="M12" s="29">
        <f>Station1!I15/Station1!L15</f>
        <v>15</v>
      </c>
      <c r="N12" s="29">
        <f>Station1!J15/Station1!L15</f>
        <v>15</v>
      </c>
      <c r="O12" s="58"/>
      <c r="P12" s="58"/>
      <c r="Q12" s="58"/>
      <c r="R12" s="58"/>
    </row>
    <row r="13" spans="1:19" x14ac:dyDescent="0.2">
      <c r="A13" s="30">
        <v>1</v>
      </c>
      <c r="B13" s="30">
        <v>100</v>
      </c>
      <c r="C13" s="28" t="s">
        <v>259</v>
      </c>
      <c r="D13" s="30">
        <f>Station1!K16/Station1!L16</f>
        <v>10</v>
      </c>
      <c r="E13" s="2"/>
      <c r="F13" s="30"/>
      <c r="G13" s="30"/>
      <c r="H13" s="30"/>
      <c r="J13" s="57">
        <f>Station1!F16/Station1!L16</f>
        <v>10</v>
      </c>
      <c r="K13" s="29">
        <f>Station1!G16/Station1!L16</f>
        <v>10</v>
      </c>
      <c r="L13" s="29">
        <f>Station1!H16/Station1!L16</f>
        <v>10</v>
      </c>
      <c r="M13" s="29">
        <f>Station1!I16/Station1!L16</f>
        <v>10</v>
      </c>
      <c r="N13" s="29">
        <f>Station1!J16/Station1!L16</f>
        <v>10</v>
      </c>
    </row>
    <row r="14" spans="1:19" x14ac:dyDescent="0.2">
      <c r="A14" s="30">
        <v>1</v>
      </c>
      <c r="B14" s="30">
        <v>110</v>
      </c>
      <c r="C14" s="28" t="s">
        <v>272</v>
      </c>
      <c r="D14" s="30">
        <f>Station1!K17/Station1!L17</f>
        <v>20</v>
      </c>
      <c r="E14" s="2"/>
      <c r="F14" s="30"/>
      <c r="G14" s="30"/>
      <c r="H14" s="30"/>
      <c r="J14" s="57">
        <f>Station1!F17/Station1!L17</f>
        <v>20</v>
      </c>
      <c r="K14" s="29">
        <f>Station1!G17/Station1!L17</f>
        <v>20</v>
      </c>
      <c r="L14" s="29">
        <f>Station1!H17/Station1!L17</f>
        <v>20</v>
      </c>
      <c r="M14" s="29">
        <f>Station1!I17/Station1!L17</f>
        <v>20</v>
      </c>
      <c r="N14" s="29">
        <f>Station1!J17/Station1!L17</f>
        <v>20</v>
      </c>
    </row>
    <row r="15" spans="1:19" x14ac:dyDescent="0.2">
      <c r="A15" s="30">
        <v>1</v>
      </c>
      <c r="B15" s="30">
        <v>120</v>
      </c>
      <c r="C15" s="28" t="s">
        <v>261</v>
      </c>
      <c r="D15" s="30">
        <f>Station1!K18/Station1!L18</f>
        <v>35</v>
      </c>
      <c r="E15" s="2"/>
      <c r="F15" s="30"/>
      <c r="G15" s="30"/>
      <c r="H15" s="30"/>
      <c r="J15" s="57">
        <f>Station1!F18/Station1!L18</f>
        <v>32.5</v>
      </c>
      <c r="K15" s="29">
        <f>Station1!G18/Station1!L18</f>
        <v>35</v>
      </c>
      <c r="L15" s="29">
        <f>Station1!H18/Station1!L18</f>
        <v>32.5</v>
      </c>
      <c r="M15" s="29">
        <f>Station1!I18/Station1!L18</f>
        <v>35</v>
      </c>
      <c r="N15" s="29">
        <f>Station1!J18/Station1!L18</f>
        <v>40</v>
      </c>
      <c r="O15" t="s">
        <v>361</v>
      </c>
    </row>
    <row r="16" spans="1:19" x14ac:dyDescent="0.2">
      <c r="A16" s="30">
        <v>1</v>
      </c>
      <c r="B16" s="30">
        <v>130</v>
      </c>
      <c r="C16" s="28" t="s">
        <v>262</v>
      </c>
      <c r="D16" s="30">
        <f>Station1!K24/Station1!L24</f>
        <v>25</v>
      </c>
      <c r="E16" s="2"/>
      <c r="F16" s="30"/>
      <c r="G16" s="30"/>
      <c r="H16" s="30"/>
      <c r="J16" s="57">
        <f>Station1!F24/Station1!L24</f>
        <v>25</v>
      </c>
      <c r="K16" s="29">
        <f>Station1!G24/Station1!L24</f>
        <v>25</v>
      </c>
      <c r="L16" s="29">
        <f>Station1!H24/Station1!L24</f>
        <v>25</v>
      </c>
      <c r="M16" s="29">
        <f>Station1!I24/Station1!L24</f>
        <v>26</v>
      </c>
      <c r="N16" s="29">
        <f>Station1!J24/Station1!L24</f>
        <v>15</v>
      </c>
    </row>
    <row r="17" spans="1:16" x14ac:dyDescent="0.2">
      <c r="A17" s="30">
        <v>1</v>
      </c>
      <c r="B17" s="30">
        <v>140</v>
      </c>
      <c r="C17" s="28" t="s">
        <v>263</v>
      </c>
      <c r="D17" s="30">
        <f>Station1!K25/Station1!L25</f>
        <v>30</v>
      </c>
      <c r="E17" s="2"/>
      <c r="F17" s="30"/>
      <c r="G17" s="30"/>
      <c r="H17" s="30"/>
      <c r="J17" s="57">
        <f>Station1!F25/Station1!L25</f>
        <v>30</v>
      </c>
      <c r="K17" s="29">
        <f>Station1!G25/Station1!L25</f>
        <v>30</v>
      </c>
      <c r="L17" s="29">
        <f>Station1!H25/Station1!L25</f>
        <v>30</v>
      </c>
      <c r="M17" s="29">
        <f>Station1!I25/Station1!L25</f>
        <v>21</v>
      </c>
      <c r="N17" s="29">
        <f>Station1!J25/Station1!L25</f>
        <v>30</v>
      </c>
    </row>
    <row r="18" spans="1:16" x14ac:dyDescent="0.2">
      <c r="A18" s="30">
        <v>1</v>
      </c>
      <c r="B18" s="30">
        <v>150</v>
      </c>
      <c r="C18" s="28" t="s">
        <v>286</v>
      </c>
      <c r="D18" s="30">
        <f>Station1!K27/Station1!L27</f>
        <v>18</v>
      </c>
      <c r="E18" s="2"/>
      <c r="F18" s="30"/>
      <c r="G18" s="30"/>
      <c r="H18" s="30"/>
      <c r="J18" s="57">
        <f>Station1!F27/Station1!L27</f>
        <v>12</v>
      </c>
      <c r="K18" s="29">
        <f>Station1!G27/Station1!L27</f>
        <v>14</v>
      </c>
      <c r="L18" s="29">
        <f>Station1!H27/Station1!L27</f>
        <v>12</v>
      </c>
      <c r="M18" s="29">
        <f>Station1!I27/Station1!L27</f>
        <v>14</v>
      </c>
      <c r="N18" s="29">
        <f>Station1!J27/Station1!L27</f>
        <v>18</v>
      </c>
    </row>
    <row r="19" spans="1:16" x14ac:dyDescent="0.2">
      <c r="A19" s="30">
        <v>1</v>
      </c>
      <c r="B19" s="30">
        <v>160</v>
      </c>
      <c r="C19" s="28" t="s">
        <v>260</v>
      </c>
      <c r="D19" s="30">
        <f>Station1!K28/Station1!L28</f>
        <v>45</v>
      </c>
      <c r="E19" s="2"/>
      <c r="F19" s="30"/>
      <c r="G19" s="30"/>
      <c r="H19" s="30"/>
      <c r="J19" s="57">
        <f>Station1!F28/Station1!L28</f>
        <v>45</v>
      </c>
      <c r="K19" s="29">
        <f>Station1!G28/Station1!L28</f>
        <v>45</v>
      </c>
      <c r="L19" s="29">
        <f>Station1!H28/Station1!L28</f>
        <v>45</v>
      </c>
      <c r="M19" s="29">
        <f>Station1!I28/Station1!L28</f>
        <v>45</v>
      </c>
      <c r="N19" s="29">
        <f>Station1!J28/Station1!L28</f>
        <v>41</v>
      </c>
      <c r="P19">
        <f>7.5*60</f>
        <v>450</v>
      </c>
    </row>
    <row r="20" spans="1:16" x14ac:dyDescent="0.2">
      <c r="A20" s="30">
        <v>1</v>
      </c>
      <c r="B20" s="30">
        <v>170</v>
      </c>
      <c r="C20" s="28" t="s">
        <v>226</v>
      </c>
      <c r="D20" s="30">
        <f>Station1!K34/Station1!L34</f>
        <v>10</v>
      </c>
      <c r="E20" s="2" t="s">
        <v>336</v>
      </c>
      <c r="F20" s="30"/>
      <c r="G20" s="30"/>
      <c r="H20" s="30"/>
      <c r="J20" s="57">
        <f>Station1!F34/Station1!L34</f>
        <v>10</v>
      </c>
      <c r="K20" s="29">
        <f>Station1!G34/Station1!L34</f>
        <v>10</v>
      </c>
      <c r="L20" s="29">
        <f>Station1!H34/Station1!L34</f>
        <v>10</v>
      </c>
      <c r="M20" s="29">
        <f>Station1!I34/Station1!L34</f>
        <v>10</v>
      </c>
      <c r="N20" s="29">
        <f>Station1!J34/Station1!L34</f>
        <v>13</v>
      </c>
    </row>
    <row r="21" spans="1:16" x14ac:dyDescent="0.2">
      <c r="A21" s="30">
        <v>1</v>
      </c>
      <c r="B21" s="30">
        <v>180</v>
      </c>
      <c r="C21" s="28" t="s">
        <v>227</v>
      </c>
      <c r="D21" s="30">
        <f>Station1!K35/Station1!L35</f>
        <v>30</v>
      </c>
      <c r="E21" s="2"/>
      <c r="F21" s="30"/>
      <c r="G21" s="30"/>
      <c r="H21" s="30"/>
      <c r="J21" s="57">
        <f>Station1!F35/Station1!L35</f>
        <v>30</v>
      </c>
      <c r="K21" s="29">
        <f>Station1!G35/Station1!L35</f>
        <v>30</v>
      </c>
      <c r="L21" s="29">
        <f>Station1!H35/Station1!L35</f>
        <v>30</v>
      </c>
      <c r="M21" s="29">
        <f>Station1!I35/Station1!L35</f>
        <v>30</v>
      </c>
      <c r="N21" s="29">
        <f>Station1!J35/Station1!L35</f>
        <v>20</v>
      </c>
    </row>
    <row r="22" spans="1:16" x14ac:dyDescent="0.2">
      <c r="A22" s="30">
        <v>1</v>
      </c>
      <c r="B22" s="30">
        <v>190</v>
      </c>
      <c r="C22" s="28" t="s">
        <v>287</v>
      </c>
      <c r="D22" s="30">
        <f>Station1!K37/Station1!L37</f>
        <v>17.5</v>
      </c>
      <c r="E22" s="2"/>
      <c r="F22" s="30"/>
      <c r="G22" s="30"/>
      <c r="H22" s="30"/>
      <c r="J22" s="57">
        <f>Station1!F37/Station1!L37</f>
        <v>12</v>
      </c>
      <c r="K22" s="29">
        <f>Station1!G37/Station1!L37</f>
        <v>14</v>
      </c>
      <c r="L22" s="29">
        <f>Station1!H37/Station1!L37</f>
        <v>12</v>
      </c>
      <c r="M22" s="29">
        <f>Station1!I37/Station1!L37</f>
        <v>14</v>
      </c>
      <c r="N22" s="29">
        <f>Station1!J37/Station1!L37</f>
        <v>18</v>
      </c>
    </row>
    <row r="23" spans="1:16" x14ac:dyDescent="0.2">
      <c r="A23" s="30">
        <v>1</v>
      </c>
      <c r="B23" s="30">
        <v>200</v>
      </c>
      <c r="C23" s="2" t="s">
        <v>225</v>
      </c>
      <c r="D23" s="30">
        <f>Station1!K38/Station1!L38</f>
        <v>7.5</v>
      </c>
      <c r="E23" s="2"/>
      <c r="F23" s="30"/>
      <c r="G23" s="30"/>
      <c r="H23" s="30"/>
      <c r="J23" s="57">
        <f>Station1!F38/Station1!L38</f>
        <v>7.5</v>
      </c>
      <c r="K23" s="29">
        <f>Station1!G38/Station1!L38</f>
        <v>7.5</v>
      </c>
      <c r="L23" s="29">
        <f>Station1!H38/Station1!L38</f>
        <v>7.5</v>
      </c>
      <c r="M23" s="29">
        <f>Station1!I38/Station1!L38</f>
        <v>7.5</v>
      </c>
      <c r="N23" s="29">
        <f>Station1!J38/Station1!L38</f>
        <v>7.5</v>
      </c>
    </row>
    <row r="24" spans="1:16" x14ac:dyDescent="0.2">
      <c r="A24" s="30">
        <v>1</v>
      </c>
      <c r="B24" s="30">
        <v>210</v>
      </c>
      <c r="C24" s="2" t="s">
        <v>4</v>
      </c>
      <c r="D24" s="30">
        <f>Station1!K39/Station1!L39</f>
        <v>37.5</v>
      </c>
      <c r="E24" s="2"/>
      <c r="F24" s="30"/>
      <c r="G24" s="30"/>
      <c r="H24" s="30"/>
      <c r="J24" s="57">
        <f>Station1!F39/Station1!L39</f>
        <v>50</v>
      </c>
      <c r="K24" s="29">
        <f>Station1!G39/Station1!L39</f>
        <v>52.5</v>
      </c>
      <c r="L24" s="29">
        <f>Station1!H39/Station1!L39</f>
        <v>50</v>
      </c>
      <c r="M24" s="29">
        <f>Station1!I39/Station1!L39</f>
        <v>52.5</v>
      </c>
      <c r="N24" s="29">
        <f>Station1!J39/Station1!L39</f>
        <v>45</v>
      </c>
    </row>
    <row r="25" spans="1:16" x14ac:dyDescent="0.2">
      <c r="A25" s="30">
        <v>1</v>
      </c>
      <c r="B25" s="30">
        <v>220</v>
      </c>
      <c r="C25" s="2" t="s">
        <v>5</v>
      </c>
      <c r="D25" s="30">
        <f>Station1!K41/Station1!L41</f>
        <v>40</v>
      </c>
      <c r="E25" s="2"/>
      <c r="F25" s="30"/>
      <c r="G25" s="30"/>
      <c r="H25" s="30"/>
      <c r="J25" s="57">
        <f>Station1!F41/Station1!L41</f>
        <v>30</v>
      </c>
      <c r="K25" s="29">
        <f>Station1!G41/Station1!L41</f>
        <v>32.5</v>
      </c>
      <c r="L25" s="29">
        <f>Station1!H41/Station1!L41</f>
        <v>30</v>
      </c>
      <c r="M25" s="29">
        <f>Station1!I41/Station1!L41</f>
        <v>32.5</v>
      </c>
      <c r="N25" s="29">
        <f>Station1!J41/Station1!L41</f>
        <v>37.5</v>
      </c>
    </row>
    <row r="26" spans="1:16" x14ac:dyDescent="0.2">
      <c r="A26" s="30">
        <v>1</v>
      </c>
      <c r="B26" s="30">
        <v>230</v>
      </c>
      <c r="C26" s="2" t="s">
        <v>337</v>
      </c>
      <c r="D26" s="30">
        <f>Station1!K42/Station1!L42</f>
        <v>60</v>
      </c>
      <c r="E26" s="2"/>
      <c r="F26" s="30"/>
      <c r="G26" s="30"/>
      <c r="H26" s="30"/>
      <c r="J26" s="57">
        <f>Station1!F42/Station1!L42</f>
        <v>40</v>
      </c>
      <c r="K26" s="29">
        <f>Station1!G42/Station1!L42</f>
        <v>45</v>
      </c>
      <c r="L26" s="29">
        <f>Station1!H42/Station1!L42</f>
        <v>40</v>
      </c>
      <c r="M26" s="29">
        <f>Station1!I42/Station1!L42</f>
        <v>45</v>
      </c>
      <c r="N26" s="29">
        <f>Station1!J42/Station1!L42</f>
        <v>60</v>
      </c>
    </row>
    <row r="27" spans="1:16" x14ac:dyDescent="0.2">
      <c r="A27" s="30">
        <v>1</v>
      </c>
      <c r="B27" s="30">
        <v>240</v>
      </c>
      <c r="C27" s="2" t="s">
        <v>7</v>
      </c>
      <c r="D27" s="30">
        <f>Station1!K46/Station1!L46</f>
        <v>10</v>
      </c>
      <c r="E27" s="2"/>
      <c r="F27" s="30"/>
      <c r="G27" s="30"/>
      <c r="H27" s="30"/>
      <c r="J27" s="57">
        <f>Station1!F46/Station1!L46</f>
        <v>10</v>
      </c>
      <c r="K27" s="29">
        <f>Station1!G46/Station1!L46</f>
        <v>10</v>
      </c>
      <c r="L27" s="29">
        <f>Station1!H46/Station1!L46</f>
        <v>10</v>
      </c>
      <c r="M27" s="29">
        <f>Station1!I46/Station1!L46</f>
        <v>10</v>
      </c>
      <c r="N27" s="29">
        <f>Station1!J46/Station1!L46</f>
        <v>10</v>
      </c>
    </row>
    <row r="28" spans="1:16" hidden="1" x14ac:dyDescent="0.2">
      <c r="A28" s="30">
        <v>1</v>
      </c>
      <c r="B28" s="30">
        <v>250</v>
      </c>
      <c r="C28" s="2" t="s">
        <v>279</v>
      </c>
      <c r="D28" s="30">
        <f>Station1!K47/Station1!L47</f>
        <v>25</v>
      </c>
      <c r="E28" s="2"/>
      <c r="F28" s="30"/>
      <c r="G28" s="30"/>
      <c r="H28" s="30"/>
      <c r="J28" s="57">
        <f>Station1!F47/Station1!L47</f>
        <v>25</v>
      </c>
      <c r="K28" s="29">
        <f>Station1!G47/Station1!L47</f>
        <v>25</v>
      </c>
      <c r="L28" s="29">
        <f>Station1!H47/Station1!L47</f>
        <v>25</v>
      </c>
      <c r="M28" s="29">
        <f>Station1!I47/Station1!L47</f>
        <v>25</v>
      </c>
      <c r="N28" s="29">
        <f>Station1!J47/Station1!L47</f>
        <v>25</v>
      </c>
    </row>
    <row r="29" spans="1:16" hidden="1" x14ac:dyDescent="0.2">
      <c r="A29" s="30">
        <v>1</v>
      </c>
      <c r="B29" s="30">
        <v>260</v>
      </c>
      <c r="C29" s="2" t="s">
        <v>280</v>
      </c>
      <c r="D29" s="30">
        <f>Station1!K48/Station1!L48</f>
        <v>15</v>
      </c>
      <c r="E29" s="2"/>
      <c r="F29" s="30"/>
      <c r="G29" s="30"/>
      <c r="H29" s="30"/>
      <c r="J29" s="57">
        <f>Station1!F48/Station1!L48</f>
        <v>15</v>
      </c>
      <c r="K29" s="29">
        <f>Station1!G48/Station1!L48</f>
        <v>15</v>
      </c>
      <c r="L29" s="29">
        <f>Station1!H48/Station1!L48</f>
        <v>15</v>
      </c>
      <c r="M29" s="29">
        <f>Station1!I48/Station1!L48</f>
        <v>15</v>
      </c>
      <c r="N29" s="29">
        <f>Station1!J48/Station1!L48</f>
        <v>15</v>
      </c>
    </row>
    <row r="30" spans="1:16" x14ac:dyDescent="0.2">
      <c r="A30" s="30">
        <v>1</v>
      </c>
      <c r="B30" s="30">
        <v>270</v>
      </c>
      <c r="C30" s="2" t="s">
        <v>281</v>
      </c>
      <c r="D30" s="30">
        <f>Station1!K50/Station1!L50</f>
        <v>70</v>
      </c>
      <c r="E30" s="2"/>
      <c r="F30" s="30"/>
      <c r="G30" s="30"/>
      <c r="H30" s="30"/>
      <c r="J30" s="57">
        <f>Station1!F50/Station1!L50</f>
        <v>70</v>
      </c>
      <c r="K30" s="29">
        <f>Station1!G50/Station1!L50</f>
        <v>70</v>
      </c>
      <c r="L30" s="29">
        <f>Station1!H50/Station1!L50</f>
        <v>70</v>
      </c>
      <c r="M30" s="29">
        <f>Station1!I50/Station1!L50</f>
        <v>70</v>
      </c>
      <c r="N30" s="29">
        <f>Station1!J50/Station1!L50</f>
        <v>70</v>
      </c>
      <c r="O30" t="s">
        <v>362</v>
      </c>
    </row>
    <row r="31" spans="1:16" hidden="1" x14ac:dyDescent="0.2">
      <c r="A31" s="30">
        <v>1</v>
      </c>
      <c r="B31" s="30">
        <v>280</v>
      </c>
      <c r="C31" s="2" t="s">
        <v>284</v>
      </c>
      <c r="D31" s="30">
        <f>Station1!K52/Station1!L52</f>
        <v>20</v>
      </c>
      <c r="E31" s="2"/>
      <c r="F31" s="30"/>
      <c r="G31" s="30"/>
      <c r="H31" s="30"/>
      <c r="J31" s="57">
        <f>Station1!F52/Station1!L52</f>
        <v>20</v>
      </c>
      <c r="K31" s="29">
        <f>Station1!G52/Station1!L52</f>
        <v>20</v>
      </c>
      <c r="L31" s="29">
        <f>Station1!H52/Station1!L52</f>
        <v>20</v>
      </c>
      <c r="M31" s="29">
        <f>Station1!I52/Station1!L52</f>
        <v>20</v>
      </c>
      <c r="N31" s="29">
        <f>Station1!J52/Station1!L52</f>
        <v>20</v>
      </c>
    </row>
    <row r="32" spans="1:16" x14ac:dyDescent="0.2">
      <c r="A32" s="30">
        <v>1</v>
      </c>
      <c r="B32" s="30">
        <v>290</v>
      </c>
      <c r="C32" s="2" t="s">
        <v>282</v>
      </c>
      <c r="D32" s="30">
        <f>Station1!K53/Station1!L53</f>
        <v>20</v>
      </c>
      <c r="E32" s="2"/>
      <c r="F32" s="30"/>
      <c r="G32" s="30"/>
      <c r="H32" s="30"/>
      <c r="J32" s="57">
        <f>Station1!F53/Station1!L53</f>
        <v>20</v>
      </c>
      <c r="K32" s="29">
        <f>Station1!G53/Station1!L53</f>
        <v>20</v>
      </c>
      <c r="L32" s="29">
        <f>Station1!H53/Station1!L53</f>
        <v>20</v>
      </c>
      <c r="M32" s="29">
        <f>Station1!I53/Station1!L53</f>
        <v>20</v>
      </c>
      <c r="N32" s="29">
        <f>Station1!J53/Station1!L53</f>
        <v>20</v>
      </c>
    </row>
    <row r="33" spans="1:15" x14ac:dyDescent="0.2">
      <c r="A33" s="30">
        <v>1</v>
      </c>
      <c r="B33" s="30">
        <v>300</v>
      </c>
      <c r="C33" s="2" t="s">
        <v>8</v>
      </c>
      <c r="D33" s="30">
        <f>Station1!K54/Station1!L54</f>
        <v>3</v>
      </c>
      <c r="E33" s="2"/>
      <c r="F33" s="30"/>
      <c r="G33" s="30"/>
      <c r="H33" s="30"/>
      <c r="J33" s="57">
        <f>Station1!F54/Station1!L54</f>
        <v>3</v>
      </c>
      <c r="K33" s="29">
        <f>Station1!G54/Station1!L54</f>
        <v>3</v>
      </c>
      <c r="L33" s="29">
        <f>Station1!H54/Station1!L54</f>
        <v>3</v>
      </c>
      <c r="M33" s="29">
        <f>Station1!I54/Station1!L54</f>
        <v>3</v>
      </c>
      <c r="N33" s="29">
        <f>Station1!J54/Station1!L54</f>
        <v>3</v>
      </c>
    </row>
    <row r="34" spans="1:15" hidden="1" x14ac:dyDescent="0.2">
      <c r="A34" s="30">
        <v>1</v>
      </c>
      <c r="B34" s="30">
        <v>310</v>
      </c>
      <c r="C34" s="2" t="s">
        <v>283</v>
      </c>
      <c r="D34" s="30">
        <f>Station1!K55/Station1!L55</f>
        <v>30</v>
      </c>
      <c r="E34" s="2"/>
      <c r="F34" s="30"/>
      <c r="G34" s="30"/>
      <c r="H34" s="30"/>
      <c r="J34" s="57">
        <f>Station1!F55/Station1!L55</f>
        <v>0</v>
      </c>
      <c r="K34" s="29">
        <f>Station1!G55/Station1!L55</f>
        <v>0</v>
      </c>
      <c r="L34" s="29">
        <f>Station1!H55/Station1!L55</f>
        <v>30</v>
      </c>
      <c r="M34" s="29">
        <f>Station1!I55/Station1!L55</f>
        <v>30</v>
      </c>
      <c r="N34" s="29">
        <f>Station1!J55/Station1!L55</f>
        <v>30</v>
      </c>
      <c r="O34" t="s">
        <v>363</v>
      </c>
    </row>
    <row r="35" spans="1:15" ht="14.25" hidden="1" customHeight="1" x14ac:dyDescent="0.2">
      <c r="A35" s="30">
        <v>1</v>
      </c>
      <c r="B35" s="30">
        <v>320</v>
      </c>
      <c r="C35" s="2" t="s">
        <v>285</v>
      </c>
      <c r="D35" s="30">
        <f>Station1!K57/Station1!L57</f>
        <v>15</v>
      </c>
      <c r="E35" s="2"/>
      <c r="F35" s="30"/>
      <c r="G35" s="30"/>
      <c r="H35" s="30"/>
      <c r="J35" s="57">
        <f>Station1!F57/Station1!L57</f>
        <v>15</v>
      </c>
      <c r="K35" s="29">
        <f>Station1!G57/Station1!L57</f>
        <v>15</v>
      </c>
      <c r="L35" s="29">
        <f>Station1!H57/Station1!L57</f>
        <v>15</v>
      </c>
      <c r="M35" s="29">
        <f>Station1!I57/Station1!L57</f>
        <v>15</v>
      </c>
      <c r="N35" s="29">
        <f>Station1!J57/Station1!L57</f>
        <v>15</v>
      </c>
    </row>
    <row r="36" spans="1:15" x14ac:dyDescent="0.2">
      <c r="A36" s="30">
        <v>1</v>
      </c>
      <c r="B36" s="30">
        <v>330</v>
      </c>
      <c r="C36" s="2" t="s">
        <v>278</v>
      </c>
      <c r="D36" s="30">
        <f>Station1!K58/Station1!L58</f>
        <v>25</v>
      </c>
      <c r="E36" s="2"/>
      <c r="F36" s="30"/>
      <c r="G36" s="30"/>
      <c r="H36" s="30"/>
      <c r="J36" s="57">
        <f>Station1!F58/Station1!L58</f>
        <v>25</v>
      </c>
      <c r="K36" s="29">
        <f>Station1!G58/Station1!L58</f>
        <v>25</v>
      </c>
      <c r="L36" s="29">
        <f>Station1!H58/Station1!L58</f>
        <v>25</v>
      </c>
      <c r="M36" s="29">
        <f>Station1!I58/Station1!L58</f>
        <v>25</v>
      </c>
      <c r="N36" s="29">
        <f>Station1!J58/Station1!L58</f>
        <v>25</v>
      </c>
    </row>
    <row r="37" spans="1:15" hidden="1" x14ac:dyDescent="0.2">
      <c r="A37" s="30">
        <v>1</v>
      </c>
      <c r="B37" s="30">
        <v>340</v>
      </c>
      <c r="C37" s="2" t="s">
        <v>19</v>
      </c>
      <c r="D37" s="30">
        <f>Station1!K59/Station1!L59</f>
        <v>35</v>
      </c>
      <c r="E37" s="2"/>
      <c r="F37" s="30"/>
      <c r="G37" s="30"/>
      <c r="H37" s="30"/>
      <c r="J37" s="57">
        <f>Station1!F59/Station1!L59</f>
        <v>35</v>
      </c>
      <c r="K37" s="29">
        <f>Station1!G59/Station1!L59</f>
        <v>35</v>
      </c>
      <c r="L37" s="29">
        <f>Station1!H59/Station1!L59</f>
        <v>35</v>
      </c>
      <c r="M37" s="29">
        <f>Station1!I59/Station1!L59</f>
        <v>35</v>
      </c>
      <c r="N37" s="29">
        <f>Station1!J59/Station1!L59</f>
        <v>35</v>
      </c>
    </row>
    <row r="38" spans="1:15" x14ac:dyDescent="0.2">
      <c r="A38" s="30">
        <v>1</v>
      </c>
      <c r="B38" s="30">
        <v>350</v>
      </c>
      <c r="C38" s="2" t="s">
        <v>23</v>
      </c>
      <c r="D38" s="30">
        <f>Station1!K60/Station1!L60</f>
        <v>5</v>
      </c>
      <c r="E38" s="2"/>
      <c r="F38" s="30"/>
      <c r="G38" s="30"/>
      <c r="H38" s="30"/>
      <c r="J38" s="57">
        <f>Station1!F60/Station1!L60</f>
        <v>5</v>
      </c>
      <c r="K38" s="29">
        <f>Station1!G60/Station1!L60</f>
        <v>5</v>
      </c>
      <c r="L38" s="29">
        <f>Station1!H60/Station1!L60</f>
        <v>5</v>
      </c>
      <c r="M38" s="29">
        <f>Station1!I60/Station1!L60</f>
        <v>5</v>
      </c>
      <c r="N38" s="29">
        <f>Station1!J60/Station1!L60</f>
        <v>5</v>
      </c>
    </row>
    <row r="39" spans="1:15" x14ac:dyDescent="0.2">
      <c r="A39" s="30"/>
      <c r="B39" s="30"/>
      <c r="C39" s="2"/>
      <c r="D39" s="30"/>
      <c r="E39" s="2"/>
      <c r="F39" s="30"/>
      <c r="G39" s="30"/>
      <c r="H39" s="30"/>
      <c r="J39" s="57" t="e">
        <f>Station1!#REF!/Station1!#REF!</f>
        <v>#REF!</v>
      </c>
      <c r="K39" s="29" t="e">
        <f>Station1!#REF!/Station1!#REF!</f>
        <v>#REF!</v>
      </c>
      <c r="L39" s="29" t="e">
        <f>Station1!#REF!/Station1!#REF!</f>
        <v>#REF!</v>
      </c>
      <c r="M39" s="29" t="e">
        <f>Station1!#REF!/Station1!#REF!</f>
        <v>#REF!</v>
      </c>
      <c r="N39" s="29" t="e">
        <f>Station1!#REF!/Station1!#REF!</f>
        <v>#REF!</v>
      </c>
    </row>
    <row r="40" spans="1:15" x14ac:dyDescent="0.2">
      <c r="A40" s="59"/>
      <c r="B40" s="60"/>
      <c r="C40" s="61"/>
      <c r="D40" s="61"/>
      <c r="E40" s="61"/>
      <c r="F40" s="61"/>
      <c r="G40" s="61"/>
      <c r="H40" s="62"/>
    </row>
    <row r="41" spans="1:15" x14ac:dyDescent="0.2">
      <c r="A41" s="37"/>
      <c r="B41" s="33"/>
      <c r="C41" s="1" t="s">
        <v>358</v>
      </c>
      <c r="D41" s="1">
        <f>SUM(D3:D39)</f>
        <v>894.5</v>
      </c>
      <c r="F41" s="30"/>
      <c r="G41" s="30"/>
      <c r="H41" s="30"/>
      <c r="J41" s="58" t="e">
        <f>SUM(J3:J39)</f>
        <v>#REF!</v>
      </c>
      <c r="K41" s="58" t="e">
        <f t="shared" ref="K41:N41" si="0">SUM(K3:K39)</f>
        <v>#REF!</v>
      </c>
      <c r="L41" s="58" t="e">
        <f t="shared" si="0"/>
        <v>#REF!</v>
      </c>
      <c r="M41" s="58" t="e">
        <f t="shared" si="0"/>
        <v>#REF!</v>
      </c>
      <c r="N41" s="58" t="e">
        <f t="shared" si="0"/>
        <v>#REF!</v>
      </c>
    </row>
    <row r="42" spans="1:15" s="33" customFormat="1" x14ac:dyDescent="0.2">
      <c r="A42" s="37"/>
      <c r="C42" s="1" t="s">
        <v>357</v>
      </c>
      <c r="D42" s="2">
        <f>D41/60</f>
        <v>14.908333333333333</v>
      </c>
      <c r="F42" s="38"/>
      <c r="G42" s="38"/>
      <c r="H42" s="38"/>
      <c r="J42" s="54" t="e">
        <f>J41/60</f>
        <v>#REF!</v>
      </c>
      <c r="K42" s="54" t="e">
        <f t="shared" ref="K42:N42" si="1">K41/60</f>
        <v>#REF!</v>
      </c>
      <c r="L42" s="54" t="e">
        <f t="shared" si="1"/>
        <v>#REF!</v>
      </c>
      <c r="M42" s="54" t="e">
        <f t="shared" si="1"/>
        <v>#REF!</v>
      </c>
      <c r="N42" s="54" t="e">
        <f t="shared" si="1"/>
        <v>#REF!</v>
      </c>
    </row>
    <row r="43" spans="1:15" s="33" customFormat="1" x14ac:dyDescent="0.2">
      <c r="A43" s="37"/>
      <c r="F43" s="38"/>
      <c r="G43" s="38"/>
      <c r="H43" s="38"/>
      <c r="J43" s="51"/>
      <c r="K43" s="51"/>
      <c r="L43" s="51"/>
      <c r="M43" s="51"/>
      <c r="N43" s="51"/>
    </row>
    <row r="44" spans="1:15" x14ac:dyDescent="0.2">
      <c r="J44" s="58" t="e">
        <f>J41*0.2</f>
        <v>#REF!</v>
      </c>
      <c r="K44" s="58" t="e">
        <f t="shared" ref="K44:N44" si="2">K41*0.2</f>
        <v>#REF!</v>
      </c>
      <c r="L44" s="58" t="e">
        <f t="shared" si="2"/>
        <v>#REF!</v>
      </c>
      <c r="M44" s="58" t="e">
        <f t="shared" si="2"/>
        <v>#REF!</v>
      </c>
      <c r="N44" s="58" t="e">
        <f t="shared" si="2"/>
        <v>#REF!</v>
      </c>
    </row>
    <row r="45" spans="1:15" x14ac:dyDescent="0.2">
      <c r="C45" t="s">
        <v>364</v>
      </c>
      <c r="J45" s="55" t="e">
        <f>J42-J42*0.2</f>
        <v>#REF!</v>
      </c>
      <c r="K45" s="55" t="e">
        <f t="shared" ref="K45:N45" si="3">K42-K42*0.2</f>
        <v>#REF!</v>
      </c>
      <c r="L45" s="55" t="e">
        <f t="shared" si="3"/>
        <v>#REF!</v>
      </c>
      <c r="M45" s="55" t="e">
        <f t="shared" si="3"/>
        <v>#REF!</v>
      </c>
      <c r="N45" s="55" t="e">
        <f t="shared" si="3"/>
        <v>#REF!</v>
      </c>
    </row>
    <row r="191" spans="1:2" x14ac:dyDescent="0.2">
      <c r="A191"/>
      <c r="B191" t="s">
        <v>307</v>
      </c>
    </row>
  </sheetData>
  <pageMargins left="0.7" right="0.7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S191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8.83203125" style="58"/>
    <col min="2" max="2" width="9.1640625" bestFit="1" customWidth="1"/>
    <col min="3" max="3" width="54.83203125" customWidth="1"/>
    <col min="4" max="4" width="7.6640625" customWidth="1"/>
    <col min="5" max="5" width="6.1640625" customWidth="1"/>
    <col min="6" max="6" width="12.1640625" customWidth="1"/>
    <col min="7" max="7" width="7.5" customWidth="1"/>
    <col min="8" max="8" width="7" customWidth="1"/>
    <col min="10" max="14" width="8.83203125" style="58"/>
    <col min="15" max="15" width="38.1640625" bestFit="1" customWidth="1"/>
  </cols>
  <sheetData>
    <row r="1" spans="1:19" ht="36.75" customHeight="1" x14ac:dyDescent="0.2">
      <c r="C1" s="63" t="s">
        <v>371</v>
      </c>
    </row>
    <row r="2" spans="1:19" s="58" customFormat="1" ht="45" x14ac:dyDescent="0.2">
      <c r="A2" s="30" t="s">
        <v>210</v>
      </c>
      <c r="B2" s="30" t="s">
        <v>0</v>
      </c>
      <c r="C2" s="30" t="s">
        <v>1</v>
      </c>
      <c r="D2" s="30" t="s">
        <v>2</v>
      </c>
      <c r="E2" s="56" t="s">
        <v>3</v>
      </c>
      <c r="F2" s="32" t="s">
        <v>302</v>
      </c>
      <c r="G2" s="32" t="s">
        <v>297</v>
      </c>
      <c r="H2" s="32" t="s">
        <v>298</v>
      </c>
      <c r="I2" s="36"/>
      <c r="J2" s="30" t="s">
        <v>351</v>
      </c>
      <c r="K2" s="30" t="s">
        <v>352</v>
      </c>
      <c r="L2" s="30" t="s">
        <v>353</v>
      </c>
      <c r="M2" s="30" t="s">
        <v>354</v>
      </c>
      <c r="N2" s="30" t="s">
        <v>355</v>
      </c>
      <c r="O2" s="36" t="s">
        <v>356</v>
      </c>
      <c r="P2" s="36"/>
      <c r="Q2" s="36"/>
      <c r="R2" s="36"/>
      <c r="S2" s="36"/>
    </row>
    <row r="3" spans="1:19" hidden="1" x14ac:dyDescent="0.2">
      <c r="A3" s="30">
        <v>1</v>
      </c>
      <c r="B3" s="30">
        <v>10</v>
      </c>
      <c r="C3" s="28" t="s">
        <v>269</v>
      </c>
      <c r="D3" s="30">
        <f>Station1!K4/Station1!L4</f>
        <v>20</v>
      </c>
      <c r="E3" s="2" t="s">
        <v>336</v>
      </c>
      <c r="F3" s="30"/>
      <c r="G3" s="30"/>
      <c r="H3" s="30"/>
      <c r="J3" s="57">
        <v>20</v>
      </c>
      <c r="K3" s="29">
        <f>J3</f>
        <v>20</v>
      </c>
      <c r="L3" s="29">
        <f t="shared" ref="L3:N3" si="0">K3</f>
        <v>20</v>
      </c>
      <c r="M3" s="29">
        <f t="shared" si="0"/>
        <v>20</v>
      </c>
      <c r="N3" s="29">
        <f t="shared" si="0"/>
        <v>20</v>
      </c>
    </row>
    <row r="4" spans="1:19" x14ac:dyDescent="0.2">
      <c r="A4" s="30"/>
      <c r="B4" s="30">
        <v>15</v>
      </c>
      <c r="C4" s="28" t="s">
        <v>360</v>
      </c>
      <c r="D4" s="30">
        <f>Station1!K5/Station1!L5</f>
        <v>15</v>
      </c>
      <c r="E4" s="2"/>
      <c r="F4" s="30"/>
      <c r="G4" s="30"/>
      <c r="H4" s="30"/>
      <c r="J4" s="57">
        <f>Station1!F4/Station1!L4</f>
        <v>20</v>
      </c>
      <c r="K4" s="29">
        <f>Station1!G4/Station1!L4</f>
        <v>20</v>
      </c>
      <c r="L4" s="29">
        <f>Station1!H4/Station1!L4</f>
        <v>20</v>
      </c>
      <c r="M4" s="29">
        <f>Station1!I4/Station1!L4</f>
        <v>20</v>
      </c>
      <c r="N4" s="29">
        <f>Station1!J4/Station1!L4</f>
        <v>20</v>
      </c>
    </row>
    <row r="5" spans="1:19" x14ac:dyDescent="0.2">
      <c r="A5" s="30">
        <v>1</v>
      </c>
      <c r="B5" s="30">
        <v>20</v>
      </c>
      <c r="C5" s="28" t="s">
        <v>359</v>
      </c>
      <c r="D5" s="30">
        <f>Station1!K6/Station1!L6</f>
        <v>50</v>
      </c>
      <c r="E5" s="2"/>
      <c r="F5" s="30"/>
      <c r="G5" s="30"/>
      <c r="H5" s="30"/>
      <c r="J5" s="57">
        <f>Station1!F5/Station1!L5</f>
        <v>15</v>
      </c>
      <c r="K5" s="29">
        <f>Station1!G5/Station1!L5</f>
        <v>15</v>
      </c>
      <c r="L5" s="29">
        <f>Station1!H5/Station1!L5</f>
        <v>15</v>
      </c>
      <c r="M5" s="29">
        <f>Station1!I5/Station1!L5</f>
        <v>15</v>
      </c>
      <c r="N5" s="29">
        <f>Station1!J5/Station1!L5</f>
        <v>15</v>
      </c>
    </row>
    <row r="6" spans="1:19" x14ac:dyDescent="0.2">
      <c r="A6" s="30">
        <v>1</v>
      </c>
      <c r="B6" s="30">
        <v>30</v>
      </c>
      <c r="C6" s="28" t="s">
        <v>264</v>
      </c>
      <c r="D6" s="30">
        <f>Station1!K7/Station1!L7</f>
        <v>60</v>
      </c>
      <c r="E6" s="2"/>
      <c r="F6" s="30"/>
      <c r="G6" s="30"/>
      <c r="H6" s="30"/>
      <c r="J6" s="57">
        <f>Station1!F6/Station1!L6</f>
        <v>30</v>
      </c>
      <c r="K6" s="29">
        <f>Station1!G6/Station1!L6</f>
        <v>34</v>
      </c>
      <c r="L6" s="29">
        <f>Station1!H6/Station1!L6</f>
        <v>30</v>
      </c>
      <c r="M6" s="29">
        <f>Station1!I6/Station1!L6</f>
        <v>34</v>
      </c>
      <c r="N6" s="29">
        <f>Station1!J6/Station1!L6</f>
        <v>38</v>
      </c>
    </row>
    <row r="7" spans="1:19" ht="15" hidden="1" customHeight="1" x14ac:dyDescent="0.2">
      <c r="A7" s="30">
        <v>1</v>
      </c>
      <c r="B7" s="30">
        <v>40</v>
      </c>
      <c r="C7" s="28" t="s">
        <v>265</v>
      </c>
      <c r="D7" s="30">
        <f>Station1!K8/Station1!L8</f>
        <v>8</v>
      </c>
      <c r="E7" s="2"/>
      <c r="F7" s="30"/>
      <c r="G7" s="30"/>
      <c r="H7" s="30"/>
      <c r="J7" s="57">
        <f>Station1!F7/Station1!L7</f>
        <v>60</v>
      </c>
      <c r="K7" s="29">
        <f>Station1!G7/Station1!L7</f>
        <v>60</v>
      </c>
      <c r="L7" s="29">
        <f>Station1!H7/Station1!L7</f>
        <v>60</v>
      </c>
      <c r="M7" s="29">
        <f>Station1!I7/Station1!L7</f>
        <v>60</v>
      </c>
      <c r="N7" s="29">
        <f>Station1!J7/Station1!L7</f>
        <v>60</v>
      </c>
    </row>
    <row r="8" spans="1:19" hidden="1" x14ac:dyDescent="0.2">
      <c r="A8" s="30">
        <v>1</v>
      </c>
      <c r="B8" s="30">
        <v>50</v>
      </c>
      <c r="C8" s="28" t="s">
        <v>266</v>
      </c>
      <c r="D8" s="30">
        <f>Station1!K9/Station1!L9</f>
        <v>19</v>
      </c>
      <c r="E8" s="2"/>
      <c r="F8" s="30"/>
      <c r="G8" s="30"/>
      <c r="H8" s="30"/>
      <c r="J8" s="57">
        <f>Station1!F8/Station1!L8</f>
        <v>8</v>
      </c>
      <c r="K8" s="29">
        <f>Station1!G8/Station1!L8</f>
        <v>8</v>
      </c>
      <c r="L8" s="29">
        <f>Station1!H8/Station1!L8</f>
        <v>8</v>
      </c>
      <c r="M8" s="29">
        <f>Station1!I8/Station1!L8</f>
        <v>8</v>
      </c>
      <c r="N8" s="29">
        <f>Station1!J8/Station1!L8</f>
        <v>8</v>
      </c>
    </row>
    <row r="9" spans="1:19" x14ac:dyDescent="0.2">
      <c r="A9" s="30">
        <v>1</v>
      </c>
      <c r="B9" s="30">
        <v>60</v>
      </c>
      <c r="C9" s="28" t="s">
        <v>267</v>
      </c>
      <c r="D9" s="30">
        <f>Station1!K10/Station1!L10</f>
        <v>4</v>
      </c>
      <c r="E9" s="2"/>
      <c r="F9" s="30"/>
      <c r="G9" s="30"/>
      <c r="H9" s="30"/>
      <c r="J9" s="57">
        <f>Station1!F9/Station1!L9</f>
        <v>15</v>
      </c>
      <c r="K9" s="29">
        <f>Station1!G9/Station1!L9</f>
        <v>17</v>
      </c>
      <c r="L9" s="29">
        <f>Station1!H9/Station1!L9</f>
        <v>15</v>
      </c>
      <c r="M9" s="29">
        <f>Station1!I9/Station1!L9</f>
        <v>17</v>
      </c>
      <c r="N9" s="29">
        <f>Station1!J9/Station1!L9</f>
        <v>19</v>
      </c>
    </row>
    <row r="10" spans="1:19" x14ac:dyDescent="0.2">
      <c r="A10" s="30">
        <v>1</v>
      </c>
      <c r="B10" s="30">
        <v>70</v>
      </c>
      <c r="C10" s="28" t="s">
        <v>268</v>
      </c>
      <c r="D10" s="30">
        <f>Station1!K11/Station1!L11</f>
        <v>15</v>
      </c>
      <c r="E10" s="2"/>
      <c r="F10" s="30"/>
      <c r="G10" s="30"/>
      <c r="H10" s="30"/>
      <c r="J10" s="57">
        <f>Station1!F10/Station1!L10</f>
        <v>4</v>
      </c>
      <c r="K10" s="29">
        <f>Station1!G10/Station1!L10</f>
        <v>4</v>
      </c>
      <c r="L10" s="29">
        <f>Station1!H10/Station1!L10</f>
        <v>4</v>
      </c>
      <c r="M10" s="29">
        <f>Station1!I10/Station1!L10</f>
        <v>4</v>
      </c>
      <c r="N10" s="29">
        <f>Station1!J10/Station1!L10</f>
        <v>4</v>
      </c>
    </row>
    <row r="11" spans="1:19" hidden="1" x14ac:dyDescent="0.2">
      <c r="A11" s="30">
        <v>1</v>
      </c>
      <c r="B11" s="30">
        <v>80</v>
      </c>
      <c r="C11" s="28" t="s">
        <v>270</v>
      </c>
      <c r="D11" s="30">
        <f>Station1!K14/Station1!L14</f>
        <v>30</v>
      </c>
      <c r="E11" s="2"/>
      <c r="F11" s="30"/>
      <c r="G11" s="30"/>
      <c r="H11" s="30"/>
      <c r="J11" s="57">
        <f>Station1!F11/Station1!L11</f>
        <v>10</v>
      </c>
      <c r="K11" s="29">
        <f>Station1!G11/Station1!L11</f>
        <v>12</v>
      </c>
      <c r="L11" s="29">
        <f>Station1!H11/Station1!L11</f>
        <v>10</v>
      </c>
      <c r="M11" s="29">
        <f>Station1!I11/Station1!L11</f>
        <v>12</v>
      </c>
      <c r="N11" s="29">
        <f>Station1!J11/Station1!L11</f>
        <v>14</v>
      </c>
    </row>
    <row r="12" spans="1:19" hidden="1" x14ac:dyDescent="0.2">
      <c r="A12" s="30">
        <v>1</v>
      </c>
      <c r="B12" s="30">
        <v>90</v>
      </c>
      <c r="C12" s="28" t="s">
        <v>271</v>
      </c>
      <c r="D12" s="30">
        <f>Station1!K15/Station1!L15</f>
        <v>15</v>
      </c>
      <c r="E12" s="2"/>
      <c r="F12" s="30"/>
      <c r="G12" s="30"/>
      <c r="H12" s="30"/>
      <c r="I12" s="58"/>
      <c r="J12" s="57">
        <f>Station1!F14/Station1!L14</f>
        <v>30</v>
      </c>
      <c r="K12" s="29">
        <f>Station1!G14/Station1!L14</f>
        <v>30</v>
      </c>
      <c r="L12" s="29">
        <f>Station1!H14/Station1!L14</f>
        <v>30</v>
      </c>
      <c r="M12" s="29">
        <f>Station1!I14/Station1!L14</f>
        <v>30</v>
      </c>
      <c r="N12" s="29">
        <f>Station1!J14/Station1!L14</f>
        <v>30</v>
      </c>
      <c r="O12" s="58"/>
      <c r="P12" s="58"/>
      <c r="Q12" s="58"/>
      <c r="R12" s="58"/>
    </row>
    <row r="13" spans="1:19" hidden="1" x14ac:dyDescent="0.2">
      <c r="A13" s="30">
        <v>1</v>
      </c>
      <c r="B13" s="30">
        <v>100</v>
      </c>
      <c r="C13" s="28" t="s">
        <v>259</v>
      </c>
      <c r="D13" s="30">
        <f>Station1!K16/Station1!L16</f>
        <v>10</v>
      </c>
      <c r="E13" s="2"/>
      <c r="F13" s="30"/>
      <c r="G13" s="30"/>
      <c r="H13" s="30"/>
      <c r="J13" s="57">
        <f>Station1!F15/Station1!L15</f>
        <v>15</v>
      </c>
      <c r="K13" s="29">
        <f>Station1!G15/Station1!L15</f>
        <v>15</v>
      </c>
      <c r="L13" s="29">
        <f>Station1!H15/Station1!L15</f>
        <v>15</v>
      </c>
      <c r="M13" s="29">
        <f>Station1!I15/Station1!L15</f>
        <v>15</v>
      </c>
      <c r="N13" s="29">
        <f>Station1!J15/Station1!L15</f>
        <v>15</v>
      </c>
    </row>
    <row r="14" spans="1:19" hidden="1" x14ac:dyDescent="0.2">
      <c r="A14" s="30">
        <v>1</v>
      </c>
      <c r="B14" s="30">
        <v>110</v>
      </c>
      <c r="C14" s="28" t="s">
        <v>272</v>
      </c>
      <c r="D14" s="30">
        <f>Station1!K17/Station1!L17</f>
        <v>20</v>
      </c>
      <c r="E14" s="2"/>
      <c r="F14" s="30"/>
      <c r="G14" s="30"/>
      <c r="H14" s="30"/>
      <c r="J14" s="57">
        <f>Station1!F16/Station1!L16</f>
        <v>10</v>
      </c>
      <c r="K14" s="29">
        <f>Station1!G16/Station1!L16</f>
        <v>10</v>
      </c>
      <c r="L14" s="29">
        <f>Station1!H16/Station1!L16</f>
        <v>10</v>
      </c>
      <c r="M14" s="29">
        <f>Station1!I16/Station1!L16</f>
        <v>10</v>
      </c>
      <c r="N14" s="29">
        <f>Station1!J16/Station1!L16</f>
        <v>10</v>
      </c>
    </row>
    <row r="15" spans="1:19" x14ac:dyDescent="0.2">
      <c r="A15" s="30">
        <v>1</v>
      </c>
      <c r="B15" s="30">
        <v>120</v>
      </c>
      <c r="C15" s="28" t="s">
        <v>261</v>
      </c>
      <c r="D15" s="30">
        <f>Station1!K18/Station1!L18</f>
        <v>35</v>
      </c>
      <c r="E15" s="2"/>
      <c r="F15" s="30"/>
      <c r="G15" s="30"/>
      <c r="H15" s="30"/>
      <c r="J15" s="57">
        <f>Station1!F17/Station1!L17</f>
        <v>20</v>
      </c>
      <c r="K15" s="29">
        <f>Station1!G17/Station1!L17</f>
        <v>20</v>
      </c>
      <c r="L15" s="29">
        <f>Station1!H17/Station1!L17</f>
        <v>20</v>
      </c>
      <c r="M15" s="29">
        <f>Station1!I17/Station1!L17</f>
        <v>20</v>
      </c>
      <c r="N15" s="29">
        <f>Station1!J17/Station1!L17</f>
        <v>20</v>
      </c>
      <c r="O15" t="s">
        <v>361</v>
      </c>
    </row>
    <row r="16" spans="1:19" x14ac:dyDescent="0.2">
      <c r="A16" s="30">
        <v>1</v>
      </c>
      <c r="B16" s="30">
        <v>130</v>
      </c>
      <c r="C16" s="28" t="s">
        <v>262</v>
      </c>
      <c r="D16" s="30">
        <f>Station1!K24/Station1!L24</f>
        <v>25</v>
      </c>
      <c r="E16" s="2"/>
      <c r="F16" s="30"/>
      <c r="G16" s="30"/>
      <c r="H16" s="30"/>
      <c r="J16" s="57">
        <f>Station1!F18/Station1!L18</f>
        <v>32.5</v>
      </c>
      <c r="K16" s="29">
        <f>Station1!G18/Station1!L18</f>
        <v>35</v>
      </c>
      <c r="L16" s="29">
        <f>Station1!H18/Station1!L18</f>
        <v>32.5</v>
      </c>
      <c r="M16" s="29">
        <f>Station1!I18/Station1!L18</f>
        <v>35</v>
      </c>
      <c r="N16" s="29">
        <f>Station1!J18/Station1!L18</f>
        <v>40</v>
      </c>
    </row>
    <row r="17" spans="1:16" x14ac:dyDescent="0.2">
      <c r="A17" s="30">
        <v>1</v>
      </c>
      <c r="B17" s="30">
        <v>140</v>
      </c>
      <c r="C17" s="28" t="s">
        <v>263</v>
      </c>
      <c r="D17" s="30">
        <f>Station1!K25/Station1!L25</f>
        <v>30</v>
      </c>
      <c r="E17" s="2"/>
      <c r="F17" s="30"/>
      <c r="G17" s="30"/>
      <c r="H17" s="30"/>
      <c r="J17" s="57">
        <f>Station1!F24/Station1!L24</f>
        <v>25</v>
      </c>
      <c r="K17" s="29">
        <f>Station1!G24/Station1!L24</f>
        <v>25</v>
      </c>
      <c r="L17" s="29">
        <f>Station1!H24/Station1!L24</f>
        <v>25</v>
      </c>
      <c r="M17" s="29">
        <f>Station1!I24/Station1!L24</f>
        <v>26</v>
      </c>
      <c r="N17" s="29">
        <f>Station1!J24/Station1!L24</f>
        <v>15</v>
      </c>
    </row>
    <row r="18" spans="1:16" x14ac:dyDescent="0.2">
      <c r="A18" s="30">
        <v>1</v>
      </c>
      <c r="B18" s="30">
        <v>150</v>
      </c>
      <c r="C18" s="28" t="s">
        <v>286</v>
      </c>
      <c r="D18" s="30">
        <f>Station1!K27/Station1!L27</f>
        <v>18</v>
      </c>
      <c r="E18" s="2"/>
      <c r="F18" s="30"/>
      <c r="G18" s="30"/>
      <c r="H18" s="30"/>
      <c r="J18" s="57">
        <f>Station1!F25/Station1!L25</f>
        <v>30</v>
      </c>
      <c r="K18" s="29">
        <f>Station1!G25/Station1!L25</f>
        <v>30</v>
      </c>
      <c r="L18" s="29">
        <f>Station1!H25/Station1!L25</f>
        <v>30</v>
      </c>
      <c r="M18" s="29">
        <f>Station1!I25/Station1!L25</f>
        <v>21</v>
      </c>
      <c r="N18" s="29">
        <f>Station1!J25/Station1!L25</f>
        <v>30</v>
      </c>
    </row>
    <row r="19" spans="1:16" x14ac:dyDescent="0.2">
      <c r="A19" s="30">
        <v>1</v>
      </c>
      <c r="B19" s="30">
        <v>160</v>
      </c>
      <c r="C19" s="28" t="s">
        <v>260</v>
      </c>
      <c r="D19" s="30">
        <f>Station1!K28/Station1!L28</f>
        <v>45</v>
      </c>
      <c r="E19" s="2"/>
      <c r="F19" s="30"/>
      <c r="G19" s="30"/>
      <c r="H19" s="30"/>
      <c r="J19" s="57">
        <f>Station1!F27/Station1!L27</f>
        <v>12</v>
      </c>
      <c r="K19" s="29">
        <f>Station1!G27/Station1!L27</f>
        <v>14</v>
      </c>
      <c r="L19" s="29">
        <f>Station1!H27/Station1!L27</f>
        <v>12</v>
      </c>
      <c r="M19" s="29">
        <f>Station1!I27/Station1!L27</f>
        <v>14</v>
      </c>
      <c r="N19" s="29">
        <f>Station1!J27/Station1!L27</f>
        <v>18</v>
      </c>
      <c r="P19">
        <f>7.5*60</f>
        <v>450</v>
      </c>
    </row>
    <row r="20" spans="1:16" x14ac:dyDescent="0.2">
      <c r="A20" s="30">
        <v>1</v>
      </c>
      <c r="B20" s="30">
        <v>170</v>
      </c>
      <c r="C20" s="28" t="s">
        <v>226</v>
      </c>
      <c r="D20" s="30">
        <f>Station1!K34/Station1!L34</f>
        <v>10</v>
      </c>
      <c r="E20" s="2" t="s">
        <v>336</v>
      </c>
      <c r="F20" s="30"/>
      <c r="G20" s="30"/>
      <c r="H20" s="30"/>
      <c r="J20" s="57">
        <f>Station1!F28/Station1!L28</f>
        <v>45</v>
      </c>
      <c r="K20" s="29">
        <f>Station1!G28/Station1!L28</f>
        <v>45</v>
      </c>
      <c r="L20" s="29">
        <f>Station1!H28/Station1!L28</f>
        <v>45</v>
      </c>
      <c r="M20" s="29">
        <f>Station1!I28/Station1!L28</f>
        <v>45</v>
      </c>
      <c r="N20" s="29">
        <f>Station1!J28/Station1!L28</f>
        <v>41</v>
      </c>
    </row>
    <row r="21" spans="1:16" x14ac:dyDescent="0.2">
      <c r="A21" s="30">
        <v>1</v>
      </c>
      <c r="B21" s="30">
        <v>180</v>
      </c>
      <c r="C21" s="28" t="s">
        <v>227</v>
      </c>
      <c r="D21" s="30">
        <f>Station1!K35/Station1!L35</f>
        <v>30</v>
      </c>
      <c r="E21" s="2"/>
      <c r="F21" s="30"/>
      <c r="G21" s="30"/>
      <c r="H21" s="30"/>
      <c r="J21" s="57">
        <f>Station1!F34/Station1!L34</f>
        <v>10</v>
      </c>
      <c r="K21" s="29">
        <f>Station1!G34/Station1!L34</f>
        <v>10</v>
      </c>
      <c r="L21" s="29">
        <f>Station1!H34/Station1!L34</f>
        <v>10</v>
      </c>
      <c r="M21" s="29">
        <f>Station1!I34/Station1!L34</f>
        <v>10</v>
      </c>
      <c r="N21" s="29">
        <f>Station1!J34/Station1!L34</f>
        <v>13</v>
      </c>
    </row>
    <row r="22" spans="1:16" x14ac:dyDescent="0.2">
      <c r="A22" s="30">
        <v>1</v>
      </c>
      <c r="B22" s="30">
        <v>190</v>
      </c>
      <c r="C22" s="28" t="s">
        <v>287</v>
      </c>
      <c r="D22" s="30">
        <f>Station1!K37/Station1!L37</f>
        <v>17.5</v>
      </c>
      <c r="E22" s="2"/>
      <c r="F22" s="30"/>
      <c r="G22" s="30"/>
      <c r="H22" s="30"/>
      <c r="J22" s="57">
        <f>Station1!F35/Station1!L35</f>
        <v>30</v>
      </c>
      <c r="K22" s="29">
        <f>Station1!G35/Station1!L35</f>
        <v>30</v>
      </c>
      <c r="L22" s="29">
        <f>Station1!H35/Station1!L35</f>
        <v>30</v>
      </c>
      <c r="M22" s="29">
        <f>Station1!I35/Station1!L35</f>
        <v>30</v>
      </c>
      <c r="N22" s="29">
        <f>Station1!J35/Station1!L35</f>
        <v>20</v>
      </c>
    </row>
    <row r="23" spans="1:16" x14ac:dyDescent="0.2">
      <c r="A23" s="30">
        <v>1</v>
      </c>
      <c r="B23" s="30">
        <v>200</v>
      </c>
      <c r="C23" s="2" t="s">
        <v>225</v>
      </c>
      <c r="D23" s="30">
        <f>Station1!K38/Station1!L38</f>
        <v>7.5</v>
      </c>
      <c r="E23" s="2"/>
      <c r="F23" s="30"/>
      <c r="G23" s="30"/>
      <c r="H23" s="30"/>
      <c r="J23" s="57">
        <f>Station1!F37/Station1!L37</f>
        <v>12</v>
      </c>
      <c r="K23" s="29">
        <f>Station1!G37/Station1!L37</f>
        <v>14</v>
      </c>
      <c r="L23" s="29">
        <f>Station1!H37/Station1!L37</f>
        <v>12</v>
      </c>
      <c r="M23" s="29">
        <f>Station1!I37/Station1!L37</f>
        <v>14</v>
      </c>
      <c r="N23" s="29">
        <f>Station1!J37/Station1!L37</f>
        <v>18</v>
      </c>
    </row>
    <row r="24" spans="1:16" x14ac:dyDescent="0.2">
      <c r="A24" s="30">
        <v>1</v>
      </c>
      <c r="B24" s="30">
        <v>210</v>
      </c>
      <c r="C24" s="2" t="s">
        <v>4</v>
      </c>
      <c r="D24" s="30">
        <f>Station1!K39/Station1!L39</f>
        <v>37.5</v>
      </c>
      <c r="E24" s="2"/>
      <c r="F24" s="30"/>
      <c r="G24" s="30"/>
      <c r="H24" s="30"/>
      <c r="J24" s="57">
        <f>Station1!F38/Station1!L38</f>
        <v>7.5</v>
      </c>
      <c r="K24" s="29">
        <f>Station1!G38/Station1!L38</f>
        <v>7.5</v>
      </c>
      <c r="L24" s="29">
        <f>Station1!H38/Station1!L38</f>
        <v>7.5</v>
      </c>
      <c r="M24" s="29">
        <f>Station1!I38/Station1!L38</f>
        <v>7.5</v>
      </c>
      <c r="N24" s="29">
        <f>Station1!J38/Station1!L38</f>
        <v>7.5</v>
      </c>
    </row>
    <row r="25" spans="1:16" x14ac:dyDescent="0.2">
      <c r="A25" s="30">
        <v>1</v>
      </c>
      <c r="B25" s="30">
        <v>220</v>
      </c>
      <c r="C25" s="2" t="s">
        <v>5</v>
      </c>
      <c r="D25" s="30">
        <f>Station1!K41/Station1!L41</f>
        <v>40</v>
      </c>
      <c r="E25" s="2"/>
      <c r="F25" s="30"/>
      <c r="G25" s="30"/>
      <c r="H25" s="30"/>
      <c r="J25" s="57">
        <f>Station1!F39/Station1!L39</f>
        <v>50</v>
      </c>
      <c r="K25" s="29">
        <f>Station1!G39/Station1!L39</f>
        <v>52.5</v>
      </c>
      <c r="L25" s="29">
        <f>Station1!H39/Station1!L39</f>
        <v>50</v>
      </c>
      <c r="M25" s="29">
        <f>Station1!I39/Station1!L39</f>
        <v>52.5</v>
      </c>
      <c r="N25" s="29">
        <f>Station1!J39/Station1!L39</f>
        <v>45</v>
      </c>
    </row>
    <row r="26" spans="1:16" x14ac:dyDescent="0.2">
      <c r="A26" s="30">
        <v>1</v>
      </c>
      <c r="B26" s="30">
        <v>230</v>
      </c>
      <c r="C26" s="2" t="s">
        <v>337</v>
      </c>
      <c r="D26" s="30">
        <f>Station1!K42/Station1!L42</f>
        <v>60</v>
      </c>
      <c r="E26" s="2"/>
      <c r="F26" s="30"/>
      <c r="G26" s="30"/>
      <c r="H26" s="30"/>
      <c r="J26" s="57">
        <f>Station1!F41/Station1!L41</f>
        <v>30</v>
      </c>
      <c r="K26" s="29">
        <f>Station1!G41/Station1!L41</f>
        <v>32.5</v>
      </c>
      <c r="L26" s="29">
        <f>Station1!H41/Station1!L41</f>
        <v>30</v>
      </c>
      <c r="M26" s="29">
        <f>Station1!I41/Station1!L41</f>
        <v>32.5</v>
      </c>
      <c r="N26" s="29">
        <f>Station1!J41/Station1!L41</f>
        <v>37.5</v>
      </c>
    </row>
    <row r="27" spans="1:16" hidden="1" x14ac:dyDescent="0.2">
      <c r="A27" s="30">
        <v>1</v>
      </c>
      <c r="B27" s="30">
        <v>240</v>
      </c>
      <c r="C27" s="2" t="s">
        <v>7</v>
      </c>
      <c r="D27" s="30">
        <f>Station1!K46/Station1!L46</f>
        <v>10</v>
      </c>
      <c r="E27" s="2"/>
      <c r="F27" s="30"/>
      <c r="G27" s="30"/>
      <c r="H27" s="30"/>
      <c r="J27" s="57">
        <f>Station1!F42/Station1!L42</f>
        <v>40</v>
      </c>
      <c r="K27" s="29">
        <f>Station1!G42/Station1!L42</f>
        <v>45</v>
      </c>
      <c r="L27" s="29">
        <f>Station1!H42/Station1!L42</f>
        <v>40</v>
      </c>
      <c r="M27" s="29">
        <f>Station1!I42/Station1!L42</f>
        <v>45</v>
      </c>
      <c r="N27" s="29">
        <f>Station1!J42/Station1!L42</f>
        <v>60</v>
      </c>
    </row>
    <row r="28" spans="1:16" x14ac:dyDescent="0.2">
      <c r="A28" s="30">
        <v>1</v>
      </c>
      <c r="B28" s="30">
        <v>250</v>
      </c>
      <c r="C28" s="2" t="s">
        <v>279</v>
      </c>
      <c r="D28" s="30">
        <f>Station1!K47/Station1!L47</f>
        <v>25</v>
      </c>
      <c r="E28" s="2"/>
      <c r="F28" s="30"/>
      <c r="G28" s="30"/>
      <c r="H28" s="30"/>
      <c r="J28" s="57">
        <f>Station1!F46/Station1!L46</f>
        <v>10</v>
      </c>
      <c r="K28" s="29">
        <f>Station1!G46/Station1!L46</f>
        <v>10</v>
      </c>
      <c r="L28" s="29">
        <f>Station1!H46/Station1!L46</f>
        <v>10</v>
      </c>
      <c r="M28" s="29">
        <f>Station1!I46/Station1!L46</f>
        <v>10</v>
      </c>
      <c r="N28" s="29">
        <f>Station1!J46/Station1!L46</f>
        <v>10</v>
      </c>
    </row>
    <row r="29" spans="1:16" x14ac:dyDescent="0.2">
      <c r="A29" s="30">
        <v>1</v>
      </c>
      <c r="B29" s="30">
        <v>260</v>
      </c>
      <c r="C29" s="2" t="s">
        <v>280</v>
      </c>
      <c r="D29" s="30">
        <f>Station1!K48/Station1!L48</f>
        <v>15</v>
      </c>
      <c r="E29" s="2"/>
      <c r="F29" s="30"/>
      <c r="G29" s="30"/>
      <c r="H29" s="30"/>
      <c r="J29" s="57">
        <f>Station1!F47/Station1!L47</f>
        <v>25</v>
      </c>
      <c r="K29" s="29">
        <f>Station1!G47/Station1!L47</f>
        <v>25</v>
      </c>
      <c r="L29" s="29">
        <f>Station1!H47/Station1!L47</f>
        <v>25</v>
      </c>
      <c r="M29" s="29">
        <f>Station1!I47/Station1!L47</f>
        <v>25</v>
      </c>
      <c r="N29" s="29">
        <f>Station1!J47/Station1!L47</f>
        <v>25</v>
      </c>
    </row>
    <row r="30" spans="1:16" hidden="1" x14ac:dyDescent="0.2">
      <c r="A30" s="30">
        <v>1</v>
      </c>
      <c r="B30" s="30">
        <v>270</v>
      </c>
      <c r="C30" s="2" t="s">
        <v>281</v>
      </c>
      <c r="D30" s="30">
        <f>Station1!K50/Station1!L50</f>
        <v>70</v>
      </c>
      <c r="E30" s="2"/>
      <c r="F30" s="30"/>
      <c r="G30" s="30"/>
      <c r="H30" s="30"/>
      <c r="J30" s="57">
        <f>Station1!F48/Station1!L48</f>
        <v>15</v>
      </c>
      <c r="K30" s="29">
        <f>Station1!G48/Station1!L48</f>
        <v>15</v>
      </c>
      <c r="L30" s="29">
        <f>Station1!H48/Station1!L48</f>
        <v>15</v>
      </c>
      <c r="M30" s="29">
        <f>Station1!I48/Station1!L48</f>
        <v>15</v>
      </c>
      <c r="N30" s="29">
        <f>Station1!J48/Station1!L48</f>
        <v>15</v>
      </c>
      <c r="O30" t="s">
        <v>362</v>
      </c>
    </row>
    <row r="31" spans="1:16" x14ac:dyDescent="0.2">
      <c r="A31" s="30">
        <v>1</v>
      </c>
      <c r="B31" s="30">
        <v>280</v>
      </c>
      <c r="C31" s="2" t="s">
        <v>284</v>
      </c>
      <c r="D31" s="30">
        <f>Station1!K52/Station1!L52</f>
        <v>20</v>
      </c>
      <c r="E31" s="2"/>
      <c r="F31" s="30"/>
      <c r="G31" s="30"/>
      <c r="H31" s="30"/>
      <c r="J31" s="57">
        <f>Station1!F50/Station1!L50</f>
        <v>70</v>
      </c>
      <c r="K31" s="29">
        <f>Station1!G50/Station1!L50</f>
        <v>70</v>
      </c>
      <c r="L31" s="29">
        <f>Station1!H50/Station1!L50</f>
        <v>70</v>
      </c>
      <c r="M31" s="29">
        <f>Station1!I50/Station1!L50</f>
        <v>70</v>
      </c>
      <c r="N31" s="29">
        <f>Station1!J50/Station1!L50</f>
        <v>70</v>
      </c>
    </row>
    <row r="32" spans="1:16" hidden="1" x14ac:dyDescent="0.2">
      <c r="A32" s="30">
        <v>1</v>
      </c>
      <c r="B32" s="30">
        <v>290</v>
      </c>
      <c r="C32" s="2" t="s">
        <v>282</v>
      </c>
      <c r="D32" s="30">
        <f>Station1!K53/Station1!L53</f>
        <v>20</v>
      </c>
      <c r="E32" s="2"/>
      <c r="F32" s="30"/>
      <c r="G32" s="30"/>
      <c r="H32" s="30"/>
      <c r="J32" s="57">
        <f>Station1!F52/Station1!L52</f>
        <v>20</v>
      </c>
      <c r="K32" s="29">
        <f>Station1!G52/Station1!L52</f>
        <v>20</v>
      </c>
      <c r="L32" s="29">
        <f>Station1!H52/Station1!L52</f>
        <v>20</v>
      </c>
      <c r="M32" s="29">
        <f>Station1!I52/Station1!L52</f>
        <v>20</v>
      </c>
      <c r="N32" s="29">
        <f>Station1!J52/Station1!L52</f>
        <v>20</v>
      </c>
    </row>
    <row r="33" spans="1:15" hidden="1" x14ac:dyDescent="0.2">
      <c r="A33" s="30">
        <v>1</v>
      </c>
      <c r="B33" s="30">
        <v>300</v>
      </c>
      <c r="C33" s="2" t="s">
        <v>8</v>
      </c>
      <c r="D33" s="30">
        <f>Station1!K54/Station1!L54</f>
        <v>3</v>
      </c>
      <c r="E33" s="2"/>
      <c r="F33" s="30"/>
      <c r="G33" s="30"/>
      <c r="H33" s="30"/>
      <c r="J33" s="57">
        <f>Station1!F53/Station1!L53</f>
        <v>20</v>
      </c>
      <c r="K33" s="29">
        <f>Station1!G53/Station1!L53</f>
        <v>20</v>
      </c>
      <c r="L33" s="29">
        <f>Station1!H53/Station1!L53</f>
        <v>20</v>
      </c>
      <c r="M33" s="29">
        <f>Station1!I53/Station1!L53</f>
        <v>20</v>
      </c>
      <c r="N33" s="29">
        <f>Station1!J53/Station1!L53</f>
        <v>20</v>
      </c>
    </row>
    <row r="34" spans="1:15" x14ac:dyDescent="0.2">
      <c r="A34" s="30">
        <v>1</v>
      </c>
      <c r="B34" s="30">
        <v>310</v>
      </c>
      <c r="C34" s="2" t="s">
        <v>283</v>
      </c>
      <c r="D34" s="30">
        <f>Station1!K55/Station1!L55</f>
        <v>30</v>
      </c>
      <c r="E34" s="2"/>
      <c r="F34" s="30"/>
      <c r="G34" s="30"/>
      <c r="H34" s="30"/>
      <c r="J34" s="57">
        <f>Station1!F54/Station1!L54</f>
        <v>3</v>
      </c>
      <c r="K34" s="29">
        <f>Station1!G54/Station1!L54</f>
        <v>3</v>
      </c>
      <c r="L34" s="29">
        <f>Station1!H54/Station1!L54</f>
        <v>3</v>
      </c>
      <c r="M34" s="29">
        <f>Station1!I54/Station1!L54</f>
        <v>3</v>
      </c>
      <c r="N34" s="29">
        <f>Station1!J54/Station1!L54</f>
        <v>3</v>
      </c>
      <c r="O34" t="s">
        <v>363</v>
      </c>
    </row>
    <row r="35" spans="1:15" ht="14.25" customHeight="1" x14ac:dyDescent="0.2">
      <c r="A35" s="30">
        <v>1</v>
      </c>
      <c r="B35" s="30">
        <v>320</v>
      </c>
      <c r="C35" s="2" t="s">
        <v>285</v>
      </c>
      <c r="D35" s="30">
        <f>Station1!K57/Station1!L57</f>
        <v>15</v>
      </c>
      <c r="E35" s="2"/>
      <c r="F35" s="30"/>
      <c r="G35" s="30"/>
      <c r="H35" s="30"/>
      <c r="J35" s="57">
        <f>Station1!F55/Station1!L55</f>
        <v>0</v>
      </c>
      <c r="K35" s="29">
        <f>Station1!G55/Station1!L55</f>
        <v>0</v>
      </c>
      <c r="L35" s="29">
        <f>Station1!H55/Station1!L55</f>
        <v>30</v>
      </c>
      <c r="M35" s="29">
        <f>Station1!I55/Station1!L55</f>
        <v>30</v>
      </c>
      <c r="N35" s="29">
        <f>Station1!J55/Station1!L55</f>
        <v>30</v>
      </c>
    </row>
    <row r="36" spans="1:15" hidden="1" x14ac:dyDescent="0.2">
      <c r="A36" s="30">
        <v>1</v>
      </c>
      <c r="B36" s="30">
        <v>330</v>
      </c>
      <c r="C36" s="2" t="s">
        <v>278</v>
      </c>
      <c r="D36" s="30">
        <f>Station1!K58/Station1!L58</f>
        <v>25</v>
      </c>
      <c r="E36" s="2"/>
      <c r="F36" s="30"/>
      <c r="G36" s="30"/>
      <c r="H36" s="30"/>
      <c r="J36" s="57">
        <f>Station1!F57/Station1!L57</f>
        <v>15</v>
      </c>
      <c r="K36" s="29">
        <f>Station1!G57/Station1!L57</f>
        <v>15</v>
      </c>
      <c r="L36" s="29">
        <f>Station1!H57/Station1!L57</f>
        <v>15</v>
      </c>
      <c r="M36" s="29">
        <f>Station1!I57/Station1!L57</f>
        <v>15</v>
      </c>
      <c r="N36" s="29">
        <f>Station1!J57/Station1!L57</f>
        <v>15</v>
      </c>
    </row>
    <row r="37" spans="1:15" x14ac:dyDescent="0.2">
      <c r="A37" s="30">
        <v>1</v>
      </c>
      <c r="B37" s="30">
        <v>340</v>
      </c>
      <c r="C37" s="2" t="s">
        <v>19</v>
      </c>
      <c r="D37" s="30">
        <f>Station1!K59/Station1!L59</f>
        <v>35</v>
      </c>
      <c r="E37" s="2"/>
      <c r="F37" s="30"/>
      <c r="G37" s="30"/>
      <c r="H37" s="30"/>
      <c r="J37" s="57">
        <f>Station1!F58/Station1!L58</f>
        <v>25</v>
      </c>
      <c r="K37" s="29">
        <f>Station1!G58/Station1!L58</f>
        <v>25</v>
      </c>
      <c r="L37" s="29">
        <f>Station1!H58/Station1!L58</f>
        <v>25</v>
      </c>
      <c r="M37" s="29">
        <f>Station1!I58/Station1!L58</f>
        <v>25</v>
      </c>
      <c r="N37" s="29">
        <f>Station1!J58/Station1!L58</f>
        <v>25</v>
      </c>
    </row>
    <row r="38" spans="1:15" hidden="1" x14ac:dyDescent="0.2">
      <c r="A38" s="30">
        <v>1</v>
      </c>
      <c r="B38" s="30">
        <v>350</v>
      </c>
      <c r="C38" s="2" t="s">
        <v>23</v>
      </c>
      <c r="D38" s="30">
        <f>Station1!K60/Station1!L60</f>
        <v>5</v>
      </c>
      <c r="E38" s="2"/>
      <c r="F38" s="30"/>
      <c r="G38" s="30"/>
      <c r="H38" s="30"/>
      <c r="J38" s="57">
        <f>Station1!F59/Station1!L59</f>
        <v>35</v>
      </c>
      <c r="K38" s="29">
        <f>Station1!G59/Station1!L59</f>
        <v>35</v>
      </c>
      <c r="L38" s="29">
        <f>Station1!H59/Station1!L59</f>
        <v>35</v>
      </c>
      <c r="M38" s="29">
        <f>Station1!I59/Station1!L59</f>
        <v>35</v>
      </c>
      <c r="N38" s="29">
        <f>Station1!J59/Station1!L59</f>
        <v>35</v>
      </c>
    </row>
    <row r="39" spans="1:15" x14ac:dyDescent="0.2">
      <c r="A39" s="30"/>
      <c r="B39" s="30"/>
      <c r="C39" s="2"/>
      <c r="D39" s="30"/>
      <c r="E39" s="2"/>
      <c r="F39" s="30"/>
      <c r="G39" s="30"/>
      <c r="H39" s="30"/>
      <c r="J39" s="29"/>
      <c r="K39" s="29">
        <f>Station1!G60/Station1!L60</f>
        <v>5</v>
      </c>
      <c r="L39" s="29">
        <f>Station1!H60/Station1!L60</f>
        <v>5</v>
      </c>
      <c r="M39" s="29">
        <f>Station1!I60/Station1!L60</f>
        <v>5</v>
      </c>
      <c r="N39" s="29">
        <f>Station1!J60/Station1!L60</f>
        <v>5</v>
      </c>
    </row>
    <row r="40" spans="1:15" x14ac:dyDescent="0.2">
      <c r="A40" s="167"/>
      <c r="B40" s="168"/>
      <c r="C40" s="169"/>
      <c r="D40" s="169"/>
      <c r="E40" s="169"/>
      <c r="F40" s="169"/>
      <c r="G40" s="169"/>
      <c r="H40" s="170"/>
    </row>
    <row r="41" spans="1:15" x14ac:dyDescent="0.2">
      <c r="A41" s="37"/>
      <c r="B41" s="33"/>
      <c r="C41" s="1" t="s">
        <v>358</v>
      </c>
      <c r="D41" s="1">
        <f>SUM(D3:D38)</f>
        <v>894.5</v>
      </c>
      <c r="F41" s="30"/>
      <c r="G41" s="30"/>
      <c r="H41" s="30"/>
      <c r="J41" s="58">
        <f>SUM(J3:J39)</f>
        <v>819</v>
      </c>
      <c r="K41" s="58">
        <f t="shared" ref="K41:N41" si="1">SUM(K3:K39)</f>
        <v>848.5</v>
      </c>
      <c r="L41" s="58">
        <f t="shared" si="1"/>
        <v>854</v>
      </c>
      <c r="M41" s="58">
        <f t="shared" si="1"/>
        <v>870.5</v>
      </c>
      <c r="N41" s="58">
        <f t="shared" si="1"/>
        <v>891</v>
      </c>
    </row>
    <row r="42" spans="1:15" s="33" customFormat="1" x14ac:dyDescent="0.2">
      <c r="A42" s="37"/>
      <c r="C42" s="1" t="s">
        <v>357</v>
      </c>
      <c r="D42" s="2">
        <f>D41/60</f>
        <v>14.908333333333333</v>
      </c>
      <c r="F42" s="38"/>
      <c r="G42" s="38"/>
      <c r="H42" s="38"/>
      <c r="J42" s="54">
        <f>J41/60</f>
        <v>13.65</v>
      </c>
      <c r="K42" s="54">
        <f t="shared" ref="K42:N42" si="2">K41/60</f>
        <v>14.141666666666667</v>
      </c>
      <c r="L42" s="54">
        <f t="shared" si="2"/>
        <v>14.233333333333333</v>
      </c>
      <c r="M42" s="54">
        <f t="shared" si="2"/>
        <v>14.508333333333333</v>
      </c>
      <c r="N42" s="54">
        <f t="shared" si="2"/>
        <v>14.85</v>
      </c>
    </row>
    <row r="43" spans="1:15" s="33" customFormat="1" x14ac:dyDescent="0.2">
      <c r="A43" s="37"/>
      <c r="F43" s="38"/>
      <c r="G43" s="38"/>
      <c r="H43" s="38"/>
      <c r="J43" s="51"/>
      <c r="K43" s="51"/>
      <c r="L43" s="51"/>
      <c r="M43" s="51"/>
      <c r="N43" s="51"/>
    </row>
    <row r="44" spans="1:15" x14ac:dyDescent="0.2">
      <c r="J44" s="58">
        <f>J41*0.2</f>
        <v>163.80000000000001</v>
      </c>
      <c r="K44" s="58">
        <f t="shared" ref="K44:N44" si="3">K41*0.2</f>
        <v>169.70000000000002</v>
      </c>
      <c r="L44" s="58">
        <f t="shared" si="3"/>
        <v>170.8</v>
      </c>
      <c r="M44" s="58">
        <f t="shared" si="3"/>
        <v>174.10000000000002</v>
      </c>
      <c r="N44" s="58">
        <f t="shared" si="3"/>
        <v>178.20000000000002</v>
      </c>
    </row>
    <row r="45" spans="1:15" x14ac:dyDescent="0.2">
      <c r="C45" t="s">
        <v>364</v>
      </c>
      <c r="J45" s="55">
        <f>J42-J42*0.2</f>
        <v>10.92</v>
      </c>
      <c r="K45" s="55">
        <f t="shared" ref="K45:N45" si="4">K42-K42*0.2</f>
        <v>11.313333333333334</v>
      </c>
      <c r="L45" s="55">
        <f t="shared" si="4"/>
        <v>11.386666666666667</v>
      </c>
      <c r="M45" s="55">
        <f t="shared" si="4"/>
        <v>11.606666666666666</v>
      </c>
      <c r="N45" s="55">
        <f t="shared" si="4"/>
        <v>11.879999999999999</v>
      </c>
    </row>
    <row r="191" spans="1:2" x14ac:dyDescent="0.2">
      <c r="A191"/>
      <c r="B191" t="s">
        <v>307</v>
      </c>
    </row>
  </sheetData>
  <mergeCells count="1">
    <mergeCell ref="A40:H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Z76"/>
  <sheetViews>
    <sheetView topLeftCell="A4" workbookViewId="0">
      <selection activeCell="F11" sqref="F11"/>
    </sheetView>
  </sheetViews>
  <sheetFormatPr baseColWidth="10" defaultColWidth="8.83203125" defaultRowHeight="15" x14ac:dyDescent="0.2"/>
  <cols>
    <col min="1" max="1" width="7.5" style="36" customWidth="1"/>
    <col min="2" max="2" width="8.5" style="35" customWidth="1"/>
    <col min="3" max="3" width="46.6640625" customWidth="1"/>
    <col min="4" max="4" width="7.1640625" style="82" bestFit="1" customWidth="1"/>
    <col min="5" max="5" width="20" bestFit="1" customWidth="1"/>
    <col min="6" max="11" width="6.5" customWidth="1"/>
    <col min="12" max="12" width="11.5" customWidth="1"/>
    <col min="13" max="13" width="7.5" customWidth="1"/>
    <col min="15" max="15" width="20" bestFit="1" customWidth="1"/>
    <col min="17" max="17" width="12" bestFit="1" customWidth="1"/>
    <col min="18" max="18" width="8.83203125" style="79"/>
  </cols>
  <sheetData>
    <row r="1" spans="1:23" ht="29.25" customHeight="1" x14ac:dyDescent="0.2">
      <c r="A1" s="1" t="s">
        <v>210</v>
      </c>
      <c r="B1" s="1" t="s">
        <v>0</v>
      </c>
      <c r="C1" s="1" t="s">
        <v>1</v>
      </c>
      <c r="D1" s="149" t="s">
        <v>435</v>
      </c>
      <c r="E1" s="1"/>
      <c r="F1" s="65" t="s">
        <v>351</v>
      </c>
      <c r="G1" s="30" t="s">
        <v>352</v>
      </c>
      <c r="H1" s="65" t="s">
        <v>353</v>
      </c>
      <c r="I1" s="30" t="s">
        <v>354</v>
      </c>
      <c r="J1" s="65" t="s">
        <v>355</v>
      </c>
      <c r="K1" s="30" t="s">
        <v>372</v>
      </c>
      <c r="L1" s="31" t="s">
        <v>291</v>
      </c>
      <c r="M1" s="32" t="s">
        <v>292</v>
      </c>
      <c r="N1" s="32" t="s">
        <v>293</v>
      </c>
      <c r="O1" s="36"/>
      <c r="P1" s="36" t="s">
        <v>305</v>
      </c>
      <c r="Q1" s="36" t="s">
        <v>304</v>
      </c>
      <c r="R1" s="36" t="str">
        <f>F1</f>
        <v>7.0x20</v>
      </c>
      <c r="S1" s="36" t="str">
        <f t="shared" ref="S1:W1" si="0">G1</f>
        <v>7.0x24</v>
      </c>
      <c r="T1" s="36" t="str">
        <f t="shared" si="0"/>
        <v>8.5x20</v>
      </c>
      <c r="U1" s="36" t="str">
        <f t="shared" si="0"/>
        <v>8.5x24</v>
      </c>
      <c r="V1" s="36" t="str">
        <f t="shared" si="0"/>
        <v>8.5x28</v>
      </c>
      <c r="W1" s="36" t="str">
        <f t="shared" si="0"/>
        <v>8528FB</v>
      </c>
    </row>
    <row r="2" spans="1:23" x14ac:dyDescent="0.2">
      <c r="Q2">
        <v>13.216666666666667</v>
      </c>
      <c r="R2" s="29"/>
    </row>
    <row r="3" spans="1:23" x14ac:dyDescent="0.2">
      <c r="A3" s="30">
        <v>2</v>
      </c>
      <c r="B3" s="39">
        <v>360</v>
      </c>
      <c r="C3" s="2" t="s">
        <v>346</v>
      </c>
      <c r="D3" s="148"/>
      <c r="E3" s="2"/>
      <c r="F3" s="2">
        <v>40</v>
      </c>
      <c r="G3" s="2">
        <v>40</v>
      </c>
      <c r="H3" s="2">
        <v>40</v>
      </c>
      <c r="I3" s="2">
        <v>40</v>
      </c>
      <c r="J3" s="2">
        <v>40</v>
      </c>
      <c r="K3" s="2">
        <v>40</v>
      </c>
      <c r="L3" s="30" t="s">
        <v>314</v>
      </c>
      <c r="M3" s="30"/>
      <c r="N3" s="30"/>
      <c r="Q3" t="s">
        <v>308</v>
      </c>
      <c r="R3" s="29">
        <f>IF($D3="*",0,F3)</f>
        <v>40</v>
      </c>
      <c r="S3" s="94">
        <f t="shared" ref="S3:W3" si="1">IF($D3="*",0,G3)</f>
        <v>40</v>
      </c>
      <c r="T3" s="94">
        <f t="shared" si="1"/>
        <v>40</v>
      </c>
      <c r="U3" s="94">
        <f t="shared" si="1"/>
        <v>40</v>
      </c>
      <c r="V3" s="94">
        <f t="shared" si="1"/>
        <v>40</v>
      </c>
      <c r="W3" s="94">
        <f t="shared" si="1"/>
        <v>40</v>
      </c>
    </row>
    <row r="4" spans="1:23" x14ac:dyDescent="0.2">
      <c r="A4" s="30">
        <v>2</v>
      </c>
      <c r="B4" s="39">
        <v>370</v>
      </c>
      <c r="C4" s="2" t="s">
        <v>25</v>
      </c>
      <c r="D4" s="148"/>
      <c r="E4" s="2"/>
      <c r="F4" s="2">
        <v>15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30" t="s">
        <v>340</v>
      </c>
      <c r="M4" s="30"/>
      <c r="N4" s="30"/>
      <c r="R4" s="148">
        <f t="shared" ref="R4:R68" si="2">IF($D4="*",0,F4)</f>
        <v>15</v>
      </c>
      <c r="S4" s="148">
        <f t="shared" ref="S4:S68" si="3">IF($D4="*",0,G4)</f>
        <v>15</v>
      </c>
      <c r="T4" s="148">
        <f t="shared" ref="T4:T68" si="4">IF($D4="*",0,H4)</f>
        <v>15</v>
      </c>
      <c r="U4" s="148">
        <f t="shared" ref="U4:U68" si="5">IF($D4="*",0,I4)</f>
        <v>15</v>
      </c>
      <c r="V4" s="148">
        <f t="shared" ref="V4:V68" si="6">IF($D4="*",0,J4)</f>
        <v>15</v>
      </c>
      <c r="W4" s="148">
        <f t="shared" ref="W4:W68" si="7">IF($D4="*",0,K4)</f>
        <v>15</v>
      </c>
    </row>
    <row r="5" spans="1:23" x14ac:dyDescent="0.2">
      <c r="A5" s="30">
        <v>2</v>
      </c>
      <c r="B5" s="39">
        <v>380</v>
      </c>
      <c r="C5" s="2" t="s">
        <v>26</v>
      </c>
      <c r="D5" s="148"/>
      <c r="E5" s="2" t="s">
        <v>640</v>
      </c>
      <c r="F5" s="2">
        <f>8*6.5</f>
        <v>52</v>
      </c>
      <c r="G5" s="2">
        <f t="shared" ref="G5:K5" si="8">8*6.5</f>
        <v>52</v>
      </c>
      <c r="H5" s="2">
        <f t="shared" si="8"/>
        <v>52</v>
      </c>
      <c r="I5" s="2">
        <f t="shared" si="8"/>
        <v>52</v>
      </c>
      <c r="J5" s="2">
        <f>11*6.5</f>
        <v>71.5</v>
      </c>
      <c r="K5" s="2">
        <f t="shared" si="8"/>
        <v>52</v>
      </c>
      <c r="L5" s="30" t="s">
        <v>340</v>
      </c>
      <c r="M5" s="30"/>
      <c r="N5" s="30"/>
      <c r="O5" t="s">
        <v>640</v>
      </c>
      <c r="R5" s="148">
        <f t="shared" si="2"/>
        <v>52</v>
      </c>
      <c r="S5" s="148">
        <f t="shared" si="3"/>
        <v>52</v>
      </c>
      <c r="T5" s="148">
        <f t="shared" si="4"/>
        <v>52</v>
      </c>
      <c r="U5" s="148">
        <f t="shared" si="5"/>
        <v>52</v>
      </c>
      <c r="V5" s="148">
        <f t="shared" si="6"/>
        <v>71.5</v>
      </c>
      <c r="W5" s="148">
        <f t="shared" si="7"/>
        <v>52</v>
      </c>
    </row>
    <row r="6" spans="1:23" x14ac:dyDescent="0.2">
      <c r="A6" s="30">
        <v>2</v>
      </c>
      <c r="B6" s="39">
        <v>390</v>
      </c>
      <c r="C6" s="2" t="s">
        <v>27</v>
      </c>
      <c r="D6" s="148" t="s">
        <v>336</v>
      </c>
      <c r="E6" s="2" t="s">
        <v>543</v>
      </c>
      <c r="F6" s="2">
        <v>25</v>
      </c>
      <c r="G6" s="2">
        <v>30</v>
      </c>
      <c r="H6" s="2">
        <v>25</v>
      </c>
      <c r="I6" s="2">
        <v>30</v>
      </c>
      <c r="J6" s="2">
        <v>35</v>
      </c>
      <c r="K6" s="2">
        <v>25</v>
      </c>
      <c r="L6" s="30" t="s">
        <v>340</v>
      </c>
      <c r="M6" s="30"/>
      <c r="N6" s="30"/>
      <c r="R6" s="148">
        <f t="shared" si="2"/>
        <v>0</v>
      </c>
      <c r="S6" s="148">
        <f t="shared" si="3"/>
        <v>0</v>
      </c>
      <c r="T6" s="148">
        <f t="shared" si="4"/>
        <v>0</v>
      </c>
      <c r="U6" s="148">
        <f t="shared" si="5"/>
        <v>0</v>
      </c>
      <c r="V6" s="148">
        <f t="shared" si="6"/>
        <v>0</v>
      </c>
      <c r="W6" s="148">
        <f t="shared" si="7"/>
        <v>0</v>
      </c>
    </row>
    <row r="7" spans="1:23" x14ac:dyDescent="0.2">
      <c r="A7" s="30">
        <v>2</v>
      </c>
      <c r="B7" s="39">
        <v>400</v>
      </c>
      <c r="C7" s="2" t="s">
        <v>344</v>
      </c>
      <c r="D7" s="148"/>
      <c r="E7" s="2"/>
      <c r="F7" s="2">
        <v>10</v>
      </c>
      <c r="G7" s="2">
        <v>10</v>
      </c>
      <c r="H7" s="2"/>
      <c r="I7" s="2"/>
      <c r="J7" s="2"/>
      <c r="K7" s="2"/>
      <c r="L7" s="30" t="s">
        <v>340</v>
      </c>
      <c r="M7" s="30"/>
      <c r="N7" s="30"/>
      <c r="Q7">
        <v>25.45</v>
      </c>
      <c r="R7" s="148">
        <f t="shared" si="2"/>
        <v>10</v>
      </c>
      <c r="S7" s="148">
        <f t="shared" si="3"/>
        <v>10</v>
      </c>
      <c r="T7" s="148">
        <f t="shared" si="4"/>
        <v>0</v>
      </c>
      <c r="U7" s="148">
        <f t="shared" si="5"/>
        <v>0</v>
      </c>
      <c r="V7" s="148">
        <f t="shared" si="6"/>
        <v>0</v>
      </c>
      <c r="W7" s="148">
        <f t="shared" si="7"/>
        <v>0</v>
      </c>
    </row>
    <row r="8" spans="1:23" x14ac:dyDescent="0.2">
      <c r="A8" s="30">
        <v>2</v>
      </c>
      <c r="B8" s="39">
        <v>410</v>
      </c>
      <c r="C8" s="2" t="s">
        <v>29</v>
      </c>
      <c r="D8" s="148"/>
      <c r="E8" s="2"/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30" t="s">
        <v>300</v>
      </c>
      <c r="M8" s="30"/>
      <c r="N8" s="30"/>
      <c r="R8" s="148">
        <f t="shared" si="2"/>
        <v>5</v>
      </c>
      <c r="S8" s="148">
        <f t="shared" si="3"/>
        <v>5</v>
      </c>
      <c r="T8" s="148">
        <f t="shared" si="4"/>
        <v>5</v>
      </c>
      <c r="U8" s="148">
        <f t="shared" si="5"/>
        <v>5</v>
      </c>
      <c r="V8" s="148">
        <f t="shared" si="6"/>
        <v>5</v>
      </c>
      <c r="W8" s="148">
        <f t="shared" si="7"/>
        <v>5</v>
      </c>
    </row>
    <row r="9" spans="1:23" x14ac:dyDescent="0.2">
      <c r="A9" s="30">
        <v>2</v>
      </c>
      <c r="B9" s="39">
        <v>420</v>
      </c>
      <c r="C9" s="2" t="s">
        <v>30</v>
      </c>
      <c r="D9" s="148"/>
      <c r="E9" s="2"/>
      <c r="F9" s="2">
        <v>15</v>
      </c>
      <c r="G9" s="2">
        <v>15</v>
      </c>
      <c r="H9" s="2">
        <v>15</v>
      </c>
      <c r="I9" s="2">
        <v>15</v>
      </c>
      <c r="J9" s="2">
        <v>20</v>
      </c>
      <c r="K9" s="2">
        <v>20</v>
      </c>
      <c r="L9" s="30" t="s">
        <v>340</v>
      </c>
      <c r="M9" s="30"/>
      <c r="N9" s="30"/>
      <c r="P9" t="s">
        <v>341</v>
      </c>
      <c r="R9" s="148">
        <f t="shared" si="2"/>
        <v>15</v>
      </c>
      <c r="S9" s="148">
        <f t="shared" si="3"/>
        <v>15</v>
      </c>
      <c r="T9" s="148">
        <f t="shared" si="4"/>
        <v>15</v>
      </c>
      <c r="U9" s="148">
        <f t="shared" si="5"/>
        <v>15</v>
      </c>
      <c r="V9" s="148">
        <f t="shared" si="6"/>
        <v>20</v>
      </c>
      <c r="W9" s="148">
        <f t="shared" si="7"/>
        <v>20</v>
      </c>
    </row>
    <row r="10" spans="1:23" x14ac:dyDescent="0.2">
      <c r="A10" s="30">
        <v>2</v>
      </c>
      <c r="B10" s="39">
        <v>430</v>
      </c>
      <c r="C10" s="2" t="s">
        <v>31</v>
      </c>
      <c r="D10" s="148"/>
      <c r="E10" s="2"/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30" t="s">
        <v>340</v>
      </c>
      <c r="M10" s="30"/>
      <c r="N10" s="30"/>
      <c r="R10" s="148">
        <f t="shared" si="2"/>
        <v>5</v>
      </c>
      <c r="S10" s="148">
        <f t="shared" si="3"/>
        <v>5</v>
      </c>
      <c r="T10" s="148">
        <f t="shared" si="4"/>
        <v>5</v>
      </c>
      <c r="U10" s="148">
        <f t="shared" si="5"/>
        <v>5</v>
      </c>
      <c r="V10" s="148">
        <f t="shared" si="6"/>
        <v>5</v>
      </c>
      <c r="W10" s="148">
        <f t="shared" si="7"/>
        <v>5</v>
      </c>
    </row>
    <row r="11" spans="1:23" x14ac:dyDescent="0.2">
      <c r="A11" s="30">
        <v>2</v>
      </c>
      <c r="B11" s="39">
        <v>450</v>
      </c>
      <c r="C11" s="2" t="s">
        <v>347</v>
      </c>
      <c r="D11" s="148"/>
      <c r="E11" s="2"/>
      <c r="F11" s="28">
        <v>120</v>
      </c>
      <c r="G11" s="87">
        <v>160</v>
      </c>
      <c r="H11" s="87">
        <v>160</v>
      </c>
      <c r="I11" s="2">
        <v>160</v>
      </c>
      <c r="J11" s="2">
        <v>160</v>
      </c>
      <c r="K11" s="2">
        <v>160</v>
      </c>
      <c r="L11" s="30" t="s">
        <v>300</v>
      </c>
      <c r="M11" s="30"/>
      <c r="N11" s="30"/>
      <c r="R11" s="148">
        <f t="shared" si="2"/>
        <v>120</v>
      </c>
      <c r="S11" s="148">
        <f t="shared" si="3"/>
        <v>160</v>
      </c>
      <c r="T11" s="148">
        <f t="shared" si="4"/>
        <v>160</v>
      </c>
      <c r="U11" s="148">
        <f t="shared" si="5"/>
        <v>160</v>
      </c>
      <c r="V11" s="148">
        <f t="shared" si="6"/>
        <v>160</v>
      </c>
      <c r="W11" s="148">
        <f t="shared" si="7"/>
        <v>160</v>
      </c>
    </row>
    <row r="12" spans="1:23" x14ac:dyDescent="0.2">
      <c r="A12" s="30">
        <v>2</v>
      </c>
      <c r="B12" s="39">
        <v>460</v>
      </c>
      <c r="C12" s="2" t="s">
        <v>34</v>
      </c>
      <c r="D12" s="148" t="s">
        <v>336</v>
      </c>
      <c r="E12" s="2" t="s">
        <v>543</v>
      </c>
      <c r="F12" s="2">
        <v>35</v>
      </c>
      <c r="G12" s="2">
        <v>35</v>
      </c>
      <c r="H12" s="2">
        <v>35</v>
      </c>
      <c r="I12" s="2">
        <v>35</v>
      </c>
      <c r="J12" s="2">
        <v>40</v>
      </c>
      <c r="K12" s="2">
        <v>35</v>
      </c>
      <c r="L12" s="30" t="s">
        <v>465</v>
      </c>
      <c r="M12" s="30"/>
      <c r="N12" s="30"/>
      <c r="R12" s="148">
        <f t="shared" si="2"/>
        <v>0</v>
      </c>
      <c r="S12" s="148">
        <f t="shared" si="3"/>
        <v>0</v>
      </c>
      <c r="T12" s="148">
        <f t="shared" si="4"/>
        <v>0</v>
      </c>
      <c r="U12" s="148">
        <f t="shared" si="5"/>
        <v>0</v>
      </c>
      <c r="V12" s="148">
        <f t="shared" si="6"/>
        <v>0</v>
      </c>
      <c r="W12" s="148">
        <f t="shared" si="7"/>
        <v>0</v>
      </c>
    </row>
    <row r="13" spans="1:23" x14ac:dyDescent="0.2">
      <c r="A13" s="30">
        <v>2</v>
      </c>
      <c r="B13" s="39">
        <v>470</v>
      </c>
      <c r="C13" s="2" t="s">
        <v>35</v>
      </c>
      <c r="D13" s="148" t="s">
        <v>336</v>
      </c>
      <c r="E13" s="2" t="s">
        <v>543</v>
      </c>
      <c r="F13" s="153">
        <f>1.75*33</f>
        <v>57.75</v>
      </c>
      <c r="G13" s="153">
        <f>1.75*43</f>
        <v>75.25</v>
      </c>
      <c r="H13" s="153">
        <f>1.75*33</f>
        <v>57.75</v>
      </c>
      <c r="I13" s="153">
        <f>1.75*43</f>
        <v>75.25</v>
      </c>
      <c r="J13" s="153">
        <f>1.75*55</f>
        <v>96.25</v>
      </c>
      <c r="K13" s="153">
        <f>1.75*33</f>
        <v>57.75</v>
      </c>
      <c r="L13" s="30" t="s">
        <v>340</v>
      </c>
      <c r="M13" s="30"/>
      <c r="N13" s="30"/>
      <c r="R13" s="148">
        <f t="shared" si="2"/>
        <v>0</v>
      </c>
      <c r="S13" s="148">
        <f t="shared" si="3"/>
        <v>0</v>
      </c>
      <c r="T13" s="148">
        <f t="shared" si="4"/>
        <v>0</v>
      </c>
      <c r="U13" s="148">
        <f t="shared" si="5"/>
        <v>0</v>
      </c>
      <c r="V13" s="148">
        <f t="shared" si="6"/>
        <v>0</v>
      </c>
      <c r="W13" s="148">
        <f t="shared" si="7"/>
        <v>0</v>
      </c>
    </row>
    <row r="14" spans="1:23" x14ac:dyDescent="0.2">
      <c r="A14" s="30">
        <v>2</v>
      </c>
      <c r="B14" s="39">
        <v>480</v>
      </c>
      <c r="C14" s="2" t="s">
        <v>36</v>
      </c>
      <c r="D14" s="148"/>
      <c r="E14" s="2"/>
      <c r="F14" s="2">
        <v>12</v>
      </c>
      <c r="G14" s="2">
        <v>12</v>
      </c>
      <c r="H14" s="2">
        <v>12</v>
      </c>
      <c r="I14" s="2">
        <v>12</v>
      </c>
      <c r="J14" s="2">
        <v>12</v>
      </c>
      <c r="K14" s="2">
        <v>12</v>
      </c>
      <c r="L14" s="30" t="s">
        <v>340</v>
      </c>
      <c r="M14" s="30"/>
      <c r="N14" s="30"/>
      <c r="R14" s="148">
        <f t="shared" si="2"/>
        <v>12</v>
      </c>
      <c r="S14" s="148">
        <f t="shared" si="3"/>
        <v>12</v>
      </c>
      <c r="T14" s="148">
        <f t="shared" si="4"/>
        <v>12</v>
      </c>
      <c r="U14" s="148">
        <f t="shared" si="5"/>
        <v>12</v>
      </c>
      <c r="V14" s="148">
        <f t="shared" si="6"/>
        <v>12</v>
      </c>
      <c r="W14" s="148">
        <f t="shared" si="7"/>
        <v>12</v>
      </c>
    </row>
    <row r="15" spans="1:23" x14ac:dyDescent="0.2">
      <c r="A15" s="30">
        <v>2</v>
      </c>
      <c r="B15" s="39">
        <v>490</v>
      </c>
      <c r="C15" s="2" t="s">
        <v>37</v>
      </c>
      <c r="D15" s="148"/>
      <c r="E15" s="2"/>
      <c r="F15" s="2">
        <v>10</v>
      </c>
      <c r="G15" s="2">
        <v>10</v>
      </c>
      <c r="H15" s="2">
        <v>10</v>
      </c>
      <c r="I15" s="2">
        <v>10</v>
      </c>
      <c r="J15" s="2">
        <v>10</v>
      </c>
      <c r="K15" s="2">
        <v>10</v>
      </c>
      <c r="L15" s="30" t="s">
        <v>340</v>
      </c>
      <c r="M15" s="30"/>
      <c r="N15" s="30"/>
      <c r="R15" s="148">
        <f t="shared" si="2"/>
        <v>10</v>
      </c>
      <c r="S15" s="148">
        <f t="shared" si="3"/>
        <v>10</v>
      </c>
      <c r="T15" s="148">
        <f t="shared" si="4"/>
        <v>10</v>
      </c>
      <c r="U15" s="148">
        <f t="shared" si="5"/>
        <v>10</v>
      </c>
      <c r="V15" s="148">
        <f t="shared" si="6"/>
        <v>10</v>
      </c>
      <c r="W15" s="148">
        <f t="shared" si="7"/>
        <v>10</v>
      </c>
    </row>
    <row r="16" spans="1:23" x14ac:dyDescent="0.2">
      <c r="A16" s="130"/>
      <c r="B16" s="131"/>
      <c r="C16" s="2" t="s">
        <v>527</v>
      </c>
      <c r="D16" s="148"/>
      <c r="E16" s="2"/>
      <c r="F16" s="2">
        <v>10</v>
      </c>
      <c r="G16" s="2">
        <v>10</v>
      </c>
      <c r="H16" s="2">
        <v>10</v>
      </c>
      <c r="I16" s="2">
        <v>10</v>
      </c>
      <c r="J16" s="2">
        <v>10</v>
      </c>
      <c r="K16" s="2">
        <v>10</v>
      </c>
      <c r="L16" s="130" t="s">
        <v>300</v>
      </c>
      <c r="M16" s="130"/>
      <c r="N16" s="130"/>
      <c r="R16" s="148">
        <f t="shared" si="2"/>
        <v>10</v>
      </c>
      <c r="S16" s="148">
        <f t="shared" si="3"/>
        <v>10</v>
      </c>
      <c r="T16" s="148">
        <f t="shared" si="4"/>
        <v>10</v>
      </c>
      <c r="U16" s="148">
        <f t="shared" si="5"/>
        <v>10</v>
      </c>
      <c r="V16" s="148">
        <f t="shared" si="6"/>
        <v>10</v>
      </c>
      <c r="W16" s="148">
        <f t="shared" si="7"/>
        <v>10</v>
      </c>
    </row>
    <row r="17" spans="1:23" x14ac:dyDescent="0.2">
      <c r="A17" s="30">
        <v>2</v>
      </c>
      <c r="B17" s="39">
        <v>500</v>
      </c>
      <c r="C17" s="2" t="s">
        <v>345</v>
      </c>
      <c r="D17" s="148"/>
      <c r="E17" s="2"/>
      <c r="F17" s="2">
        <v>25</v>
      </c>
      <c r="G17" s="2">
        <v>25</v>
      </c>
      <c r="H17" s="2">
        <v>25</v>
      </c>
      <c r="I17" s="2">
        <v>25</v>
      </c>
      <c r="J17" s="2">
        <v>25</v>
      </c>
      <c r="K17" s="2">
        <v>40</v>
      </c>
      <c r="L17" s="30" t="s">
        <v>340</v>
      </c>
      <c r="M17" s="30"/>
      <c r="N17" s="30"/>
      <c r="R17" s="148">
        <f t="shared" si="2"/>
        <v>25</v>
      </c>
      <c r="S17" s="148">
        <f t="shared" si="3"/>
        <v>25</v>
      </c>
      <c r="T17" s="148">
        <f t="shared" si="4"/>
        <v>25</v>
      </c>
      <c r="U17" s="148">
        <f t="shared" si="5"/>
        <v>25</v>
      </c>
      <c r="V17" s="148">
        <f t="shared" si="6"/>
        <v>25</v>
      </c>
      <c r="W17" s="148">
        <f t="shared" si="7"/>
        <v>40</v>
      </c>
    </row>
    <row r="18" spans="1:23" x14ac:dyDescent="0.2">
      <c r="A18" s="130"/>
      <c r="B18" s="131">
        <v>505</v>
      </c>
      <c r="C18" s="2" t="s">
        <v>528</v>
      </c>
      <c r="D18" s="148"/>
      <c r="E18" s="2"/>
      <c r="F18" s="2">
        <v>20</v>
      </c>
      <c r="G18" s="2">
        <v>20</v>
      </c>
      <c r="H18" s="2">
        <v>20</v>
      </c>
      <c r="I18" s="2">
        <v>20</v>
      </c>
      <c r="J18" s="2">
        <v>20</v>
      </c>
      <c r="K18" s="2">
        <v>20</v>
      </c>
      <c r="L18" s="130" t="s">
        <v>300</v>
      </c>
      <c r="M18" s="130"/>
      <c r="N18" s="130"/>
      <c r="R18" s="148">
        <f t="shared" si="2"/>
        <v>20</v>
      </c>
      <c r="S18" s="148">
        <f t="shared" si="3"/>
        <v>20</v>
      </c>
      <c r="T18" s="148">
        <f t="shared" si="4"/>
        <v>20</v>
      </c>
      <c r="U18" s="148">
        <f t="shared" si="5"/>
        <v>20</v>
      </c>
      <c r="V18" s="148">
        <f t="shared" si="6"/>
        <v>20</v>
      </c>
      <c r="W18" s="148">
        <f t="shared" si="7"/>
        <v>20</v>
      </c>
    </row>
    <row r="19" spans="1:23" x14ac:dyDescent="0.2">
      <c r="A19" s="30">
        <v>2</v>
      </c>
      <c r="B19" s="39">
        <v>510</v>
      </c>
      <c r="C19" s="2" t="s">
        <v>641</v>
      </c>
      <c r="D19" s="148"/>
      <c r="E19" s="2"/>
      <c r="F19" s="2">
        <v>30</v>
      </c>
      <c r="G19" s="2">
        <v>30</v>
      </c>
      <c r="H19" s="2">
        <v>30</v>
      </c>
      <c r="I19" s="2">
        <v>30</v>
      </c>
      <c r="J19" s="2">
        <v>30</v>
      </c>
      <c r="K19" s="2">
        <v>30</v>
      </c>
      <c r="L19" s="30" t="s">
        <v>465</v>
      </c>
      <c r="M19" s="30"/>
      <c r="N19" s="30"/>
      <c r="R19" s="148">
        <f t="shared" si="2"/>
        <v>30</v>
      </c>
      <c r="S19" s="148">
        <f t="shared" si="3"/>
        <v>30</v>
      </c>
      <c r="T19" s="148">
        <f t="shared" si="4"/>
        <v>30</v>
      </c>
      <c r="U19" s="148">
        <f t="shared" si="5"/>
        <v>30</v>
      </c>
      <c r="V19" s="148">
        <f t="shared" si="6"/>
        <v>30</v>
      </c>
      <c r="W19" s="148">
        <f t="shared" si="7"/>
        <v>30</v>
      </c>
    </row>
    <row r="20" spans="1:23" x14ac:dyDescent="0.2">
      <c r="A20" s="30">
        <v>2</v>
      </c>
      <c r="B20" s="39">
        <v>520</v>
      </c>
      <c r="C20" s="2" t="s">
        <v>642</v>
      </c>
      <c r="D20" s="148"/>
      <c r="E20" s="2"/>
      <c r="F20" s="2">
        <v>40</v>
      </c>
      <c r="G20" s="2">
        <v>40</v>
      </c>
      <c r="H20" s="2">
        <v>40</v>
      </c>
      <c r="I20" s="2">
        <v>40</v>
      </c>
      <c r="J20" s="2">
        <v>45</v>
      </c>
      <c r="K20" s="2">
        <v>45</v>
      </c>
      <c r="L20" s="30" t="s">
        <v>465</v>
      </c>
      <c r="M20" s="30"/>
      <c r="N20" s="30"/>
      <c r="R20" s="148">
        <f t="shared" si="2"/>
        <v>40</v>
      </c>
      <c r="S20" s="148">
        <f t="shared" si="3"/>
        <v>40</v>
      </c>
      <c r="T20" s="148">
        <f t="shared" si="4"/>
        <v>40</v>
      </c>
      <c r="U20" s="148">
        <f t="shared" si="5"/>
        <v>40</v>
      </c>
      <c r="V20" s="148">
        <f t="shared" si="6"/>
        <v>45</v>
      </c>
      <c r="W20" s="148">
        <f t="shared" si="7"/>
        <v>45</v>
      </c>
    </row>
    <row r="21" spans="1:23" x14ac:dyDescent="0.2">
      <c r="A21" s="30">
        <v>2</v>
      </c>
      <c r="B21" s="39">
        <v>530</v>
      </c>
      <c r="C21" s="2" t="s">
        <v>42</v>
      </c>
      <c r="D21" s="148"/>
      <c r="E21" s="2"/>
      <c r="F21" s="2">
        <v>45</v>
      </c>
      <c r="G21" s="2">
        <v>45</v>
      </c>
      <c r="H21" s="2">
        <v>45</v>
      </c>
      <c r="I21" s="2">
        <v>45</v>
      </c>
      <c r="J21" s="2">
        <v>50</v>
      </c>
      <c r="K21" s="2">
        <v>50</v>
      </c>
      <c r="L21" s="30" t="s">
        <v>465</v>
      </c>
      <c r="M21" s="30"/>
      <c r="N21" s="30"/>
      <c r="R21" s="148">
        <f t="shared" si="2"/>
        <v>45</v>
      </c>
      <c r="S21" s="148">
        <f t="shared" si="3"/>
        <v>45</v>
      </c>
      <c r="T21" s="148">
        <f t="shared" si="4"/>
        <v>45</v>
      </c>
      <c r="U21" s="148">
        <f t="shared" si="5"/>
        <v>45</v>
      </c>
      <c r="V21" s="148">
        <f t="shared" si="6"/>
        <v>50</v>
      </c>
      <c r="W21" s="148">
        <f t="shared" si="7"/>
        <v>50</v>
      </c>
    </row>
    <row r="22" spans="1:23" x14ac:dyDescent="0.2">
      <c r="A22" s="130"/>
      <c r="B22" s="131">
        <v>535</v>
      </c>
      <c r="C22" s="2" t="s">
        <v>529</v>
      </c>
      <c r="D22" s="148"/>
      <c r="E22" s="2"/>
      <c r="F22" s="2">
        <v>20</v>
      </c>
      <c r="G22" s="2">
        <v>20</v>
      </c>
      <c r="H22" s="2">
        <v>20</v>
      </c>
      <c r="I22" s="2">
        <v>20</v>
      </c>
      <c r="J22" s="2">
        <v>20</v>
      </c>
      <c r="K22" s="2">
        <v>20</v>
      </c>
      <c r="L22" s="130" t="s">
        <v>340</v>
      </c>
      <c r="M22" s="130"/>
      <c r="N22" s="130"/>
      <c r="R22" s="148">
        <f t="shared" si="2"/>
        <v>20</v>
      </c>
      <c r="S22" s="148">
        <f t="shared" si="3"/>
        <v>20</v>
      </c>
      <c r="T22" s="148">
        <f t="shared" si="4"/>
        <v>20</v>
      </c>
      <c r="U22" s="148">
        <f t="shared" si="5"/>
        <v>20</v>
      </c>
      <c r="V22" s="148">
        <f t="shared" si="6"/>
        <v>20</v>
      </c>
      <c r="W22" s="148">
        <f t="shared" si="7"/>
        <v>20</v>
      </c>
    </row>
    <row r="23" spans="1:23" x14ac:dyDescent="0.2">
      <c r="A23" s="30">
        <v>2</v>
      </c>
      <c r="B23" s="39">
        <v>540</v>
      </c>
      <c r="C23" s="2" t="s">
        <v>43</v>
      </c>
      <c r="D23" s="148"/>
      <c r="E23" s="2"/>
      <c r="F23" s="2">
        <v>25</v>
      </c>
      <c r="G23" s="2">
        <v>30</v>
      </c>
      <c r="H23" s="2">
        <v>25</v>
      </c>
      <c r="I23" s="2">
        <v>30</v>
      </c>
      <c r="J23" s="2">
        <v>35</v>
      </c>
      <c r="K23" s="2">
        <v>35</v>
      </c>
      <c r="L23" s="30" t="s">
        <v>340</v>
      </c>
      <c r="M23" s="30"/>
      <c r="N23" s="30"/>
      <c r="R23" s="148">
        <f t="shared" si="2"/>
        <v>25</v>
      </c>
      <c r="S23" s="148">
        <f t="shared" si="3"/>
        <v>30</v>
      </c>
      <c r="T23" s="148">
        <f t="shared" si="4"/>
        <v>25</v>
      </c>
      <c r="U23" s="148">
        <f t="shared" si="5"/>
        <v>30</v>
      </c>
      <c r="V23" s="148">
        <f t="shared" si="6"/>
        <v>35</v>
      </c>
      <c r="W23" s="148">
        <f t="shared" si="7"/>
        <v>35</v>
      </c>
    </row>
    <row r="24" spans="1:23" x14ac:dyDescent="0.2">
      <c r="A24" s="30">
        <v>2</v>
      </c>
      <c r="B24" s="39">
        <v>550</v>
      </c>
      <c r="C24" s="2" t="s">
        <v>44</v>
      </c>
      <c r="D24" s="148"/>
      <c r="E24" s="2"/>
      <c r="F24" s="2">
        <v>10</v>
      </c>
      <c r="G24" s="2">
        <v>10</v>
      </c>
      <c r="H24" s="2">
        <v>10</v>
      </c>
      <c r="I24" s="2">
        <v>10</v>
      </c>
      <c r="J24" s="2">
        <v>10</v>
      </c>
      <c r="K24" s="2">
        <v>10</v>
      </c>
      <c r="L24" s="30" t="s">
        <v>465</v>
      </c>
      <c r="M24" s="30"/>
      <c r="N24" s="30"/>
      <c r="R24" s="148">
        <f t="shared" si="2"/>
        <v>10</v>
      </c>
      <c r="S24" s="148">
        <f t="shared" si="3"/>
        <v>10</v>
      </c>
      <c r="T24" s="148">
        <f t="shared" si="4"/>
        <v>10</v>
      </c>
      <c r="U24" s="148">
        <f t="shared" si="5"/>
        <v>10</v>
      </c>
      <c r="V24" s="148">
        <f t="shared" si="6"/>
        <v>10</v>
      </c>
      <c r="W24" s="148">
        <f t="shared" si="7"/>
        <v>10</v>
      </c>
    </row>
    <row r="25" spans="1:23" x14ac:dyDescent="0.2">
      <c r="A25" s="30">
        <v>2</v>
      </c>
      <c r="B25" s="39">
        <v>560</v>
      </c>
      <c r="C25" s="2" t="s">
        <v>643</v>
      </c>
      <c r="D25" s="148"/>
      <c r="E25" s="2"/>
      <c r="F25" s="2">
        <v>10</v>
      </c>
      <c r="G25" s="2">
        <v>10</v>
      </c>
      <c r="H25" s="2">
        <v>10</v>
      </c>
      <c r="I25" s="2">
        <v>10</v>
      </c>
      <c r="J25" s="2">
        <v>10</v>
      </c>
      <c r="K25" s="2">
        <v>10</v>
      </c>
      <c r="L25" s="30" t="s">
        <v>340</v>
      </c>
      <c r="M25" s="30"/>
      <c r="N25" s="30"/>
      <c r="R25" s="148">
        <f t="shared" si="2"/>
        <v>10</v>
      </c>
      <c r="S25" s="148">
        <f t="shared" si="3"/>
        <v>10</v>
      </c>
      <c r="T25" s="148">
        <f t="shared" si="4"/>
        <v>10</v>
      </c>
      <c r="U25" s="148">
        <f t="shared" si="5"/>
        <v>10</v>
      </c>
      <c r="V25" s="148">
        <f t="shared" si="6"/>
        <v>10</v>
      </c>
      <c r="W25" s="148">
        <f t="shared" si="7"/>
        <v>10</v>
      </c>
    </row>
    <row r="26" spans="1:23" x14ac:dyDescent="0.2">
      <c r="A26" s="30">
        <v>2</v>
      </c>
      <c r="B26" s="39">
        <v>570</v>
      </c>
      <c r="C26" s="2" t="s">
        <v>46</v>
      </c>
      <c r="D26" s="148"/>
      <c r="E26" s="2"/>
      <c r="F26" s="2">
        <v>5</v>
      </c>
      <c r="G26" s="2">
        <v>5</v>
      </c>
      <c r="H26" s="2">
        <v>5</v>
      </c>
      <c r="I26" s="2">
        <v>5</v>
      </c>
      <c r="J26" s="2">
        <v>5</v>
      </c>
      <c r="K26" s="2">
        <v>5</v>
      </c>
      <c r="L26" s="30" t="s">
        <v>340</v>
      </c>
      <c r="M26" s="30"/>
      <c r="N26" s="30"/>
      <c r="R26" s="148">
        <f t="shared" si="2"/>
        <v>5</v>
      </c>
      <c r="S26" s="148">
        <f t="shared" si="3"/>
        <v>5</v>
      </c>
      <c r="T26" s="148">
        <f t="shared" si="4"/>
        <v>5</v>
      </c>
      <c r="U26" s="148">
        <f t="shared" si="5"/>
        <v>5</v>
      </c>
      <c r="V26" s="148">
        <f t="shared" si="6"/>
        <v>5</v>
      </c>
      <c r="W26" s="148">
        <f t="shared" si="7"/>
        <v>5</v>
      </c>
    </row>
    <row r="27" spans="1:23" x14ac:dyDescent="0.2">
      <c r="A27" s="30">
        <v>2</v>
      </c>
      <c r="B27" s="39">
        <v>580</v>
      </c>
      <c r="C27" s="2" t="s">
        <v>47</v>
      </c>
      <c r="D27" s="148"/>
      <c r="E27" s="2"/>
      <c r="F27" s="2">
        <v>10</v>
      </c>
      <c r="G27" s="2">
        <v>10</v>
      </c>
      <c r="H27" s="2">
        <v>10</v>
      </c>
      <c r="I27" s="2">
        <v>10</v>
      </c>
      <c r="J27" s="2">
        <v>10</v>
      </c>
      <c r="K27" s="2">
        <v>10</v>
      </c>
      <c r="L27" s="30" t="s">
        <v>340</v>
      </c>
      <c r="M27" s="30"/>
      <c r="N27" s="30"/>
      <c r="R27" s="148">
        <f t="shared" si="2"/>
        <v>10</v>
      </c>
      <c r="S27" s="148">
        <f t="shared" si="3"/>
        <v>10</v>
      </c>
      <c r="T27" s="148">
        <f t="shared" si="4"/>
        <v>10</v>
      </c>
      <c r="U27" s="148">
        <f t="shared" si="5"/>
        <v>10</v>
      </c>
      <c r="V27" s="148">
        <f t="shared" si="6"/>
        <v>10</v>
      </c>
      <c r="W27" s="148">
        <f t="shared" si="7"/>
        <v>10</v>
      </c>
    </row>
    <row r="28" spans="1:23" x14ac:dyDescent="0.2">
      <c r="A28" s="149"/>
      <c r="B28" s="150"/>
      <c r="C28" s="87" t="s">
        <v>624</v>
      </c>
      <c r="D28" s="148" t="s">
        <v>336</v>
      </c>
      <c r="E28" s="2" t="s">
        <v>627</v>
      </c>
      <c r="F28" s="2"/>
      <c r="G28" s="2"/>
      <c r="H28" s="2"/>
      <c r="I28" s="2"/>
      <c r="J28" s="2"/>
      <c r="K28" s="2">
        <v>1.5</v>
      </c>
      <c r="L28" s="149"/>
      <c r="M28" s="149"/>
      <c r="N28" s="149"/>
      <c r="R28" s="148">
        <f t="shared" si="2"/>
        <v>0</v>
      </c>
      <c r="S28" s="148">
        <f t="shared" si="3"/>
        <v>0</v>
      </c>
      <c r="T28" s="148">
        <f t="shared" si="4"/>
        <v>0</v>
      </c>
      <c r="U28" s="148">
        <f t="shared" si="5"/>
        <v>0</v>
      </c>
      <c r="V28" s="148">
        <f t="shared" si="6"/>
        <v>0</v>
      </c>
      <c r="W28" s="148">
        <f t="shared" si="7"/>
        <v>0</v>
      </c>
    </row>
    <row r="29" spans="1:23" x14ac:dyDescent="0.2">
      <c r="A29" s="149"/>
      <c r="B29" s="150"/>
      <c r="C29" s="87" t="s">
        <v>628</v>
      </c>
      <c r="D29" s="148" t="s">
        <v>336</v>
      </c>
      <c r="E29" s="2" t="s">
        <v>630</v>
      </c>
      <c r="F29" s="2"/>
      <c r="G29" s="2"/>
      <c r="H29" s="2"/>
      <c r="I29" s="2"/>
      <c r="J29" s="2"/>
      <c r="K29" s="2">
        <v>1.5</v>
      </c>
      <c r="L29" s="149"/>
      <c r="M29" s="149"/>
      <c r="N29" s="149"/>
      <c r="R29" s="148">
        <f t="shared" si="2"/>
        <v>0</v>
      </c>
      <c r="S29" s="148">
        <f t="shared" si="3"/>
        <v>0</v>
      </c>
      <c r="T29" s="148">
        <f t="shared" si="4"/>
        <v>0</v>
      </c>
      <c r="U29" s="148">
        <f t="shared" si="5"/>
        <v>0</v>
      </c>
      <c r="V29" s="148">
        <f t="shared" si="6"/>
        <v>0</v>
      </c>
      <c r="W29" s="148">
        <f t="shared" si="7"/>
        <v>0</v>
      </c>
    </row>
    <row r="30" spans="1:23" x14ac:dyDescent="0.2">
      <c r="A30" s="30">
        <v>2</v>
      </c>
      <c r="B30" s="39">
        <v>590</v>
      </c>
      <c r="C30" s="2" t="s">
        <v>48</v>
      </c>
      <c r="D30" s="148"/>
      <c r="E30" s="2"/>
      <c r="F30" s="2">
        <v>30</v>
      </c>
      <c r="G30" s="2">
        <v>30</v>
      </c>
      <c r="H30" s="2">
        <v>30</v>
      </c>
      <c r="I30" s="2">
        <v>30</v>
      </c>
      <c r="J30" s="2">
        <v>30</v>
      </c>
      <c r="K30" s="2">
        <v>30</v>
      </c>
      <c r="L30" s="30" t="s">
        <v>340</v>
      </c>
      <c r="M30" s="30"/>
      <c r="N30" s="30"/>
      <c r="R30" s="148">
        <f t="shared" si="2"/>
        <v>30</v>
      </c>
      <c r="S30" s="148">
        <f t="shared" si="3"/>
        <v>30</v>
      </c>
      <c r="T30" s="148">
        <f t="shared" si="4"/>
        <v>30</v>
      </c>
      <c r="U30" s="148">
        <f t="shared" si="5"/>
        <v>30</v>
      </c>
      <c r="V30" s="148">
        <f t="shared" si="6"/>
        <v>30</v>
      </c>
      <c r="W30" s="148">
        <f t="shared" si="7"/>
        <v>30</v>
      </c>
    </row>
    <row r="31" spans="1:23" x14ac:dyDescent="0.2">
      <c r="A31" s="30">
        <v>2</v>
      </c>
      <c r="B31" s="39">
        <v>600</v>
      </c>
      <c r="C31" s="2" t="s">
        <v>49</v>
      </c>
      <c r="D31" s="148"/>
      <c r="E31" s="2"/>
      <c r="F31" s="2">
        <v>35</v>
      </c>
      <c r="G31" s="2">
        <v>35</v>
      </c>
      <c r="H31" s="2">
        <v>35</v>
      </c>
      <c r="I31" s="2">
        <v>35</v>
      </c>
      <c r="J31" s="2">
        <v>35</v>
      </c>
      <c r="K31" s="2">
        <v>25</v>
      </c>
      <c r="L31" s="30" t="s">
        <v>340</v>
      </c>
      <c r="M31" s="30"/>
      <c r="N31" s="30"/>
      <c r="R31" s="148">
        <f t="shared" si="2"/>
        <v>35</v>
      </c>
      <c r="S31" s="148">
        <f t="shared" si="3"/>
        <v>35</v>
      </c>
      <c r="T31" s="148">
        <f t="shared" si="4"/>
        <v>35</v>
      </c>
      <c r="U31" s="148">
        <f t="shared" si="5"/>
        <v>35</v>
      </c>
      <c r="V31" s="148">
        <f t="shared" si="6"/>
        <v>35</v>
      </c>
      <c r="W31" s="148">
        <f t="shared" si="7"/>
        <v>25</v>
      </c>
    </row>
    <row r="32" spans="1:23" x14ac:dyDescent="0.2">
      <c r="A32" s="30">
        <v>2</v>
      </c>
      <c r="B32" s="39">
        <v>610</v>
      </c>
      <c r="C32" s="2" t="s">
        <v>56</v>
      </c>
      <c r="D32" s="148"/>
      <c r="E32" s="2"/>
      <c r="F32" s="2">
        <v>10</v>
      </c>
      <c r="G32" s="2">
        <v>10</v>
      </c>
      <c r="H32" s="2">
        <v>10</v>
      </c>
      <c r="I32" s="2">
        <v>10</v>
      </c>
      <c r="J32" s="2">
        <v>10</v>
      </c>
      <c r="K32" s="2"/>
      <c r="L32" s="30" t="s">
        <v>340</v>
      </c>
      <c r="M32" s="30"/>
      <c r="N32" s="30"/>
      <c r="R32" s="148">
        <f t="shared" si="2"/>
        <v>10</v>
      </c>
      <c r="S32" s="148">
        <f t="shared" si="3"/>
        <v>10</v>
      </c>
      <c r="T32" s="148">
        <f t="shared" si="4"/>
        <v>10</v>
      </c>
      <c r="U32" s="148">
        <f t="shared" si="5"/>
        <v>10</v>
      </c>
      <c r="V32" s="148">
        <f t="shared" si="6"/>
        <v>10</v>
      </c>
      <c r="W32" s="148">
        <f t="shared" si="7"/>
        <v>0</v>
      </c>
    </row>
    <row r="33" spans="1:23" x14ac:dyDescent="0.2">
      <c r="A33" s="138"/>
      <c r="B33" s="139">
        <v>615</v>
      </c>
      <c r="C33" s="2" t="s">
        <v>623</v>
      </c>
      <c r="D33" s="148"/>
      <c r="E33" s="2"/>
      <c r="F33" s="2">
        <v>15</v>
      </c>
      <c r="G33" s="2">
        <v>15</v>
      </c>
      <c r="H33" s="2">
        <v>15</v>
      </c>
      <c r="I33" s="2">
        <v>15</v>
      </c>
      <c r="J33" s="2">
        <v>15</v>
      </c>
      <c r="K33" s="2"/>
      <c r="L33" s="138" t="s">
        <v>300</v>
      </c>
      <c r="M33" s="138"/>
      <c r="N33" s="138"/>
      <c r="R33" s="148">
        <f t="shared" si="2"/>
        <v>15</v>
      </c>
      <c r="S33" s="148">
        <f t="shared" si="3"/>
        <v>15</v>
      </c>
      <c r="T33" s="148">
        <f t="shared" si="4"/>
        <v>15</v>
      </c>
      <c r="U33" s="148">
        <f t="shared" si="5"/>
        <v>15</v>
      </c>
      <c r="V33" s="148">
        <f t="shared" si="6"/>
        <v>15</v>
      </c>
      <c r="W33" s="148">
        <f t="shared" si="7"/>
        <v>0</v>
      </c>
    </row>
    <row r="34" spans="1:23" x14ac:dyDescent="0.2">
      <c r="A34" s="30">
        <v>2</v>
      </c>
      <c r="B34" s="39">
        <v>620</v>
      </c>
      <c r="C34" s="2" t="s">
        <v>318</v>
      </c>
      <c r="D34" s="148"/>
      <c r="E34" s="2"/>
      <c r="F34" s="2">
        <v>5</v>
      </c>
      <c r="G34" s="2">
        <v>5</v>
      </c>
      <c r="H34" s="2">
        <v>5</v>
      </c>
      <c r="I34" s="2">
        <v>5</v>
      </c>
      <c r="J34" s="2">
        <v>5</v>
      </c>
      <c r="K34" s="2">
        <v>5</v>
      </c>
      <c r="L34" s="30" t="s">
        <v>340</v>
      </c>
      <c r="M34" s="30"/>
      <c r="N34" s="30"/>
      <c r="R34" s="148">
        <f t="shared" si="2"/>
        <v>5</v>
      </c>
      <c r="S34" s="148">
        <f t="shared" si="3"/>
        <v>5</v>
      </c>
      <c r="T34" s="148">
        <f t="shared" si="4"/>
        <v>5</v>
      </c>
      <c r="U34" s="148">
        <f t="shared" si="5"/>
        <v>5</v>
      </c>
      <c r="V34" s="148">
        <f t="shared" si="6"/>
        <v>5</v>
      </c>
      <c r="W34" s="148">
        <f t="shared" si="7"/>
        <v>5</v>
      </c>
    </row>
    <row r="35" spans="1:23" x14ac:dyDescent="0.2">
      <c r="A35" s="30">
        <v>2</v>
      </c>
      <c r="B35" s="39">
        <v>630</v>
      </c>
      <c r="C35" s="2" t="s">
        <v>319</v>
      </c>
      <c r="D35" s="148"/>
      <c r="E35" s="2"/>
      <c r="F35" s="2">
        <v>5</v>
      </c>
      <c r="G35" s="2">
        <v>5</v>
      </c>
      <c r="H35" s="2">
        <v>5</v>
      </c>
      <c r="I35" s="2">
        <v>5</v>
      </c>
      <c r="J35" s="2">
        <v>5</v>
      </c>
      <c r="K35" s="2">
        <v>5</v>
      </c>
      <c r="L35" s="30" t="s">
        <v>340</v>
      </c>
      <c r="M35" s="30"/>
      <c r="N35" s="30"/>
      <c r="R35" s="148">
        <f t="shared" si="2"/>
        <v>5</v>
      </c>
      <c r="S35" s="148">
        <f t="shared" si="3"/>
        <v>5</v>
      </c>
      <c r="T35" s="148">
        <f t="shared" si="4"/>
        <v>5</v>
      </c>
      <c r="U35" s="148">
        <f t="shared" si="5"/>
        <v>5</v>
      </c>
      <c r="V35" s="148">
        <f t="shared" si="6"/>
        <v>5</v>
      </c>
      <c r="W35" s="148">
        <f t="shared" si="7"/>
        <v>5</v>
      </c>
    </row>
    <row r="36" spans="1:23" x14ac:dyDescent="0.2">
      <c r="A36" s="30">
        <v>2</v>
      </c>
      <c r="B36" s="39">
        <v>640</v>
      </c>
      <c r="C36" s="2" t="s">
        <v>320</v>
      </c>
      <c r="D36" s="148"/>
      <c r="E36" s="2"/>
      <c r="F36" s="2">
        <v>10</v>
      </c>
      <c r="G36" s="2">
        <v>10</v>
      </c>
      <c r="H36" s="2">
        <v>10</v>
      </c>
      <c r="I36" s="2">
        <v>10</v>
      </c>
      <c r="J36" s="2">
        <v>10</v>
      </c>
      <c r="K36" s="2">
        <v>10</v>
      </c>
      <c r="L36" s="30" t="s">
        <v>340</v>
      </c>
      <c r="M36" s="30"/>
      <c r="N36" s="30"/>
      <c r="R36" s="148">
        <f t="shared" si="2"/>
        <v>10</v>
      </c>
      <c r="S36" s="148">
        <f t="shared" si="3"/>
        <v>10</v>
      </c>
      <c r="T36" s="148">
        <f t="shared" si="4"/>
        <v>10</v>
      </c>
      <c r="U36" s="148">
        <f t="shared" si="5"/>
        <v>10</v>
      </c>
      <c r="V36" s="148">
        <f t="shared" si="6"/>
        <v>10</v>
      </c>
      <c r="W36" s="148">
        <f t="shared" si="7"/>
        <v>10</v>
      </c>
    </row>
    <row r="37" spans="1:23" x14ac:dyDescent="0.2">
      <c r="A37" s="30">
        <v>2</v>
      </c>
      <c r="B37" s="39">
        <v>660</v>
      </c>
      <c r="C37" s="2" t="s">
        <v>50</v>
      </c>
      <c r="D37" s="148"/>
      <c r="E37" s="2"/>
      <c r="F37" s="2">
        <v>30</v>
      </c>
      <c r="G37" s="2">
        <v>35</v>
      </c>
      <c r="H37" s="2">
        <v>30</v>
      </c>
      <c r="I37" s="2">
        <v>35</v>
      </c>
      <c r="J37" s="2">
        <v>40</v>
      </c>
      <c r="K37" s="2">
        <v>40</v>
      </c>
      <c r="L37" s="30" t="s">
        <v>340</v>
      </c>
      <c r="M37" s="30"/>
      <c r="N37" s="30"/>
      <c r="R37" s="148">
        <f t="shared" si="2"/>
        <v>30</v>
      </c>
      <c r="S37" s="148">
        <f t="shared" si="3"/>
        <v>35</v>
      </c>
      <c r="T37" s="148">
        <f t="shared" si="4"/>
        <v>30</v>
      </c>
      <c r="U37" s="148">
        <f t="shared" si="5"/>
        <v>35</v>
      </c>
      <c r="V37" s="148">
        <f t="shared" si="6"/>
        <v>40</v>
      </c>
      <c r="W37" s="148">
        <f t="shared" si="7"/>
        <v>40</v>
      </c>
    </row>
    <row r="38" spans="1:23" x14ac:dyDescent="0.2">
      <c r="A38" s="30">
        <v>2</v>
      </c>
      <c r="B38" s="39">
        <v>670</v>
      </c>
      <c r="C38" s="2" t="s">
        <v>51</v>
      </c>
      <c r="D38" s="148"/>
      <c r="E38" s="2"/>
      <c r="F38" s="2">
        <v>10</v>
      </c>
      <c r="G38" s="2">
        <v>10</v>
      </c>
      <c r="H38" s="2">
        <v>10</v>
      </c>
      <c r="I38" s="2">
        <v>10</v>
      </c>
      <c r="J38" s="2">
        <v>10</v>
      </c>
      <c r="K38" s="2">
        <v>10</v>
      </c>
      <c r="L38" s="30" t="s">
        <v>340</v>
      </c>
      <c r="M38" s="30"/>
      <c r="N38" s="30"/>
      <c r="R38" s="148">
        <f t="shared" si="2"/>
        <v>10</v>
      </c>
      <c r="S38" s="148">
        <f t="shared" si="3"/>
        <v>10</v>
      </c>
      <c r="T38" s="148">
        <f t="shared" si="4"/>
        <v>10</v>
      </c>
      <c r="U38" s="148">
        <f t="shared" si="5"/>
        <v>10</v>
      </c>
      <c r="V38" s="148">
        <f t="shared" si="6"/>
        <v>10</v>
      </c>
      <c r="W38" s="148">
        <f t="shared" si="7"/>
        <v>10</v>
      </c>
    </row>
    <row r="39" spans="1:23" x14ac:dyDescent="0.2">
      <c r="A39" s="157"/>
      <c r="B39" s="158"/>
      <c r="C39" s="2" t="s">
        <v>656</v>
      </c>
      <c r="D39" s="156"/>
      <c r="E39" s="2"/>
      <c r="F39" s="2">
        <v>10</v>
      </c>
      <c r="G39" s="2">
        <v>10</v>
      </c>
      <c r="H39" s="2">
        <v>10</v>
      </c>
      <c r="I39" s="2">
        <v>10</v>
      </c>
      <c r="J39" s="2">
        <v>10</v>
      </c>
      <c r="K39" s="2">
        <v>10</v>
      </c>
      <c r="L39" s="157"/>
      <c r="M39" s="157"/>
      <c r="N39" s="157"/>
      <c r="R39" s="156">
        <f t="shared" si="2"/>
        <v>10</v>
      </c>
      <c r="S39" s="156">
        <f t="shared" si="3"/>
        <v>10</v>
      </c>
      <c r="T39" s="156">
        <f t="shared" si="4"/>
        <v>10</v>
      </c>
      <c r="U39" s="156">
        <f t="shared" si="5"/>
        <v>10</v>
      </c>
      <c r="V39" s="156">
        <f t="shared" si="6"/>
        <v>10</v>
      </c>
      <c r="W39" s="156">
        <f t="shared" si="7"/>
        <v>10</v>
      </c>
    </row>
    <row r="40" spans="1:23" x14ac:dyDescent="0.2">
      <c r="A40" s="30"/>
      <c r="B40" s="39">
        <v>680</v>
      </c>
      <c r="C40" s="2" t="s">
        <v>321</v>
      </c>
      <c r="D40" s="148"/>
      <c r="E40" s="2"/>
      <c r="F40" s="28">
        <v>90</v>
      </c>
      <c r="G40" s="28">
        <v>105</v>
      </c>
      <c r="H40" s="87">
        <v>125</v>
      </c>
      <c r="I40" s="87">
        <v>125</v>
      </c>
      <c r="J40" s="87">
        <v>125</v>
      </c>
      <c r="K40" s="87">
        <v>150</v>
      </c>
      <c r="L40" s="30" t="s">
        <v>300</v>
      </c>
      <c r="M40" s="30" t="s">
        <v>289</v>
      </c>
      <c r="N40" s="30" t="s">
        <v>395</v>
      </c>
      <c r="O40" s="100" t="s">
        <v>396</v>
      </c>
      <c r="R40" s="148">
        <f t="shared" si="2"/>
        <v>90</v>
      </c>
      <c r="S40" s="148">
        <f t="shared" si="3"/>
        <v>105</v>
      </c>
      <c r="T40" s="148">
        <f t="shared" si="4"/>
        <v>125</v>
      </c>
      <c r="U40" s="148">
        <f t="shared" si="5"/>
        <v>125</v>
      </c>
      <c r="V40" s="148">
        <f t="shared" si="6"/>
        <v>125</v>
      </c>
      <c r="W40" s="148">
        <f t="shared" si="7"/>
        <v>150</v>
      </c>
    </row>
    <row r="41" spans="1:23" x14ac:dyDescent="0.2">
      <c r="A41" s="149"/>
      <c r="B41" s="150"/>
      <c r="C41" s="133" t="s">
        <v>193</v>
      </c>
      <c r="D41" s="148" t="s">
        <v>336</v>
      </c>
      <c r="E41" s="2"/>
      <c r="F41" s="2">
        <v>7.5</v>
      </c>
      <c r="G41" s="2">
        <v>7.5</v>
      </c>
      <c r="H41" s="2">
        <v>7.5</v>
      </c>
      <c r="I41" s="2">
        <v>7.5</v>
      </c>
      <c r="J41" s="2">
        <v>7.5</v>
      </c>
      <c r="K41" s="2">
        <v>7.5</v>
      </c>
      <c r="L41" s="149"/>
      <c r="M41" s="149"/>
      <c r="N41" s="149"/>
      <c r="O41" s="100"/>
      <c r="R41" s="148">
        <f t="shared" si="2"/>
        <v>0</v>
      </c>
      <c r="S41" s="148">
        <f t="shared" si="3"/>
        <v>0</v>
      </c>
      <c r="T41" s="148">
        <f t="shared" si="4"/>
        <v>0</v>
      </c>
      <c r="U41" s="148">
        <f t="shared" si="5"/>
        <v>0</v>
      </c>
      <c r="V41" s="148">
        <f t="shared" si="6"/>
        <v>0</v>
      </c>
      <c r="W41" s="148">
        <f t="shared" si="7"/>
        <v>0</v>
      </c>
    </row>
    <row r="42" spans="1:23" x14ac:dyDescent="0.2">
      <c r="A42" s="149"/>
      <c r="B42" s="150"/>
      <c r="C42" s="133" t="s">
        <v>470</v>
      </c>
      <c r="D42" s="148" t="s">
        <v>336</v>
      </c>
      <c r="E42" s="2"/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149"/>
      <c r="M42" s="149"/>
      <c r="N42" s="149"/>
      <c r="O42" s="100"/>
      <c r="R42" s="148">
        <f t="shared" si="2"/>
        <v>0</v>
      </c>
      <c r="S42" s="148">
        <f t="shared" si="3"/>
        <v>0</v>
      </c>
      <c r="T42" s="148">
        <f t="shared" si="4"/>
        <v>0</v>
      </c>
      <c r="U42" s="148">
        <f t="shared" si="5"/>
        <v>0</v>
      </c>
      <c r="V42" s="148">
        <f t="shared" si="6"/>
        <v>0</v>
      </c>
      <c r="W42" s="148">
        <f t="shared" si="7"/>
        <v>0</v>
      </c>
    </row>
    <row r="43" spans="1:23" x14ac:dyDescent="0.2">
      <c r="A43" s="149"/>
      <c r="B43" s="150"/>
      <c r="C43" s="133" t="s">
        <v>631</v>
      </c>
      <c r="D43" s="148" t="s">
        <v>336</v>
      </c>
      <c r="E43" s="2"/>
      <c r="F43" s="2">
        <v>8</v>
      </c>
      <c r="G43" s="2">
        <v>8</v>
      </c>
      <c r="H43" s="2">
        <v>8</v>
      </c>
      <c r="I43" s="2">
        <v>8</v>
      </c>
      <c r="J43" s="2">
        <v>8</v>
      </c>
      <c r="K43" s="2">
        <v>8</v>
      </c>
      <c r="L43" s="149"/>
      <c r="M43" s="149"/>
      <c r="N43" s="149"/>
      <c r="O43" s="100"/>
      <c r="R43" s="148">
        <f t="shared" si="2"/>
        <v>0</v>
      </c>
      <c r="S43" s="148">
        <f t="shared" si="3"/>
        <v>0</v>
      </c>
      <c r="T43" s="148">
        <f t="shared" si="4"/>
        <v>0</v>
      </c>
      <c r="U43" s="148">
        <f t="shared" si="5"/>
        <v>0</v>
      </c>
      <c r="V43" s="148">
        <f t="shared" si="6"/>
        <v>0</v>
      </c>
      <c r="W43" s="148">
        <f t="shared" si="7"/>
        <v>0</v>
      </c>
    </row>
    <row r="44" spans="1:23" x14ac:dyDescent="0.2">
      <c r="A44" s="149"/>
      <c r="B44" s="150"/>
      <c r="C44" s="133" t="s">
        <v>632</v>
      </c>
      <c r="D44" s="148" t="s">
        <v>336</v>
      </c>
      <c r="E44" s="2"/>
      <c r="F44" s="2">
        <v>8</v>
      </c>
      <c r="G44" s="2">
        <v>8</v>
      </c>
      <c r="H44" s="2">
        <v>8</v>
      </c>
      <c r="I44" s="2">
        <v>8</v>
      </c>
      <c r="J44" s="2">
        <v>8</v>
      </c>
      <c r="K44" s="2">
        <v>8</v>
      </c>
      <c r="L44" s="149"/>
      <c r="M44" s="149"/>
      <c r="N44" s="149"/>
      <c r="O44" s="100"/>
      <c r="R44" s="148">
        <f t="shared" si="2"/>
        <v>0</v>
      </c>
      <c r="S44" s="148">
        <f t="shared" si="3"/>
        <v>0</v>
      </c>
      <c r="T44" s="148">
        <f t="shared" si="4"/>
        <v>0</v>
      </c>
      <c r="U44" s="148">
        <f t="shared" si="5"/>
        <v>0</v>
      </c>
      <c r="V44" s="148">
        <f t="shared" si="6"/>
        <v>0</v>
      </c>
      <c r="W44" s="148">
        <f t="shared" si="7"/>
        <v>0</v>
      </c>
    </row>
    <row r="45" spans="1:23" x14ac:dyDescent="0.2">
      <c r="A45" s="149"/>
      <c r="B45" s="150"/>
      <c r="C45" s="133" t="s">
        <v>633</v>
      </c>
      <c r="D45" s="148" t="s">
        <v>336</v>
      </c>
      <c r="E45" s="2"/>
      <c r="F45" s="2">
        <v>3</v>
      </c>
      <c r="G45" s="2">
        <v>3</v>
      </c>
      <c r="H45" s="2">
        <v>3</v>
      </c>
      <c r="I45" s="2">
        <v>3</v>
      </c>
      <c r="J45" s="2">
        <v>3</v>
      </c>
      <c r="K45" s="2">
        <v>3</v>
      </c>
      <c r="L45" s="149"/>
      <c r="M45" s="149"/>
      <c r="N45" s="149"/>
      <c r="O45" s="100" t="s">
        <v>471</v>
      </c>
      <c r="R45" s="148">
        <f t="shared" si="2"/>
        <v>0</v>
      </c>
      <c r="S45" s="148">
        <f t="shared" si="3"/>
        <v>0</v>
      </c>
      <c r="T45" s="148">
        <f t="shared" si="4"/>
        <v>0</v>
      </c>
      <c r="U45" s="148">
        <f t="shared" si="5"/>
        <v>0</v>
      </c>
      <c r="V45" s="148">
        <f t="shared" si="6"/>
        <v>0</v>
      </c>
      <c r="W45" s="148">
        <f t="shared" si="7"/>
        <v>0</v>
      </c>
    </row>
    <row r="46" spans="1:23" x14ac:dyDescent="0.2">
      <c r="A46" s="149"/>
      <c r="B46" s="150"/>
      <c r="C46" s="133" t="s">
        <v>634</v>
      </c>
      <c r="D46" s="148" t="s">
        <v>336</v>
      </c>
      <c r="E46" s="2"/>
      <c r="F46" s="2">
        <v>3</v>
      </c>
      <c r="G46" s="2">
        <v>3</v>
      </c>
      <c r="H46" s="2">
        <v>3</v>
      </c>
      <c r="I46" s="2">
        <v>3</v>
      </c>
      <c r="J46" s="2">
        <v>3</v>
      </c>
      <c r="K46" s="2">
        <v>3</v>
      </c>
      <c r="L46" s="149"/>
      <c r="M46" s="149"/>
      <c r="N46" s="149"/>
      <c r="O46" s="100"/>
      <c r="R46" s="148">
        <f t="shared" si="2"/>
        <v>0</v>
      </c>
      <c r="S46" s="148">
        <f t="shared" si="3"/>
        <v>0</v>
      </c>
      <c r="T46" s="148">
        <f t="shared" si="4"/>
        <v>0</v>
      </c>
      <c r="U46" s="148">
        <f t="shared" si="5"/>
        <v>0</v>
      </c>
      <c r="V46" s="148">
        <f t="shared" si="6"/>
        <v>0</v>
      </c>
      <c r="W46" s="148">
        <f t="shared" si="7"/>
        <v>0</v>
      </c>
    </row>
    <row r="47" spans="1:23" x14ac:dyDescent="0.2">
      <c r="A47" s="149"/>
      <c r="B47" s="150"/>
      <c r="C47" s="133" t="s">
        <v>635</v>
      </c>
      <c r="D47" s="148" t="s">
        <v>336</v>
      </c>
      <c r="E47" s="2"/>
      <c r="F47" s="2">
        <v>3</v>
      </c>
      <c r="G47" s="2">
        <v>3</v>
      </c>
      <c r="H47" s="2">
        <v>3</v>
      </c>
      <c r="I47" s="2">
        <v>3</v>
      </c>
      <c r="J47" s="2">
        <v>3</v>
      </c>
      <c r="K47" s="2">
        <v>3</v>
      </c>
      <c r="L47" s="149"/>
      <c r="M47" s="149"/>
      <c r="N47" s="149"/>
      <c r="O47" s="100"/>
      <c r="R47" s="148">
        <f t="shared" si="2"/>
        <v>0</v>
      </c>
      <c r="S47" s="148">
        <f t="shared" si="3"/>
        <v>0</v>
      </c>
      <c r="T47" s="148">
        <f t="shared" si="4"/>
        <v>0</v>
      </c>
      <c r="U47" s="148">
        <f t="shared" si="5"/>
        <v>0</v>
      </c>
      <c r="V47" s="148">
        <f t="shared" si="6"/>
        <v>0</v>
      </c>
      <c r="W47" s="148">
        <f t="shared" si="7"/>
        <v>0</v>
      </c>
    </row>
    <row r="48" spans="1:23" x14ac:dyDescent="0.2">
      <c r="A48" s="149"/>
      <c r="B48" s="150"/>
      <c r="C48" s="133" t="s">
        <v>636</v>
      </c>
      <c r="D48" s="148" t="s">
        <v>336</v>
      </c>
      <c r="E48" s="2"/>
      <c r="F48" s="2">
        <v>3</v>
      </c>
      <c r="G48" s="2">
        <v>3</v>
      </c>
      <c r="H48" s="2">
        <v>3</v>
      </c>
      <c r="I48" s="2">
        <v>3</v>
      </c>
      <c r="J48" s="2">
        <v>3</v>
      </c>
      <c r="K48" s="2">
        <v>3</v>
      </c>
      <c r="L48" s="149"/>
      <c r="M48" s="149"/>
      <c r="N48" s="149"/>
      <c r="O48" s="100"/>
      <c r="R48" s="148">
        <f t="shared" si="2"/>
        <v>0</v>
      </c>
      <c r="S48" s="148">
        <f t="shared" si="3"/>
        <v>0</v>
      </c>
      <c r="T48" s="148">
        <f t="shared" si="4"/>
        <v>0</v>
      </c>
      <c r="U48" s="148">
        <f t="shared" si="5"/>
        <v>0</v>
      </c>
      <c r="V48" s="148">
        <f t="shared" si="6"/>
        <v>0</v>
      </c>
      <c r="W48" s="148">
        <f t="shared" si="7"/>
        <v>0</v>
      </c>
    </row>
    <row r="49" spans="1:23" x14ac:dyDescent="0.2">
      <c r="A49" s="149"/>
      <c r="B49" s="150"/>
      <c r="C49" s="133" t="s">
        <v>475</v>
      </c>
      <c r="D49" s="148" t="s">
        <v>336</v>
      </c>
      <c r="E49" s="2"/>
      <c r="F49" s="2">
        <v>9</v>
      </c>
      <c r="G49" s="2">
        <v>9</v>
      </c>
      <c r="H49" s="2">
        <v>9</v>
      </c>
      <c r="I49" s="2">
        <v>9</v>
      </c>
      <c r="J49" s="2">
        <v>9</v>
      </c>
      <c r="K49" s="2">
        <v>9</v>
      </c>
      <c r="L49" s="149"/>
      <c r="M49" s="149"/>
      <c r="N49" s="149"/>
      <c r="O49" s="100"/>
      <c r="R49" s="148">
        <f t="shared" si="2"/>
        <v>0</v>
      </c>
      <c r="S49" s="148">
        <f t="shared" si="3"/>
        <v>0</v>
      </c>
      <c r="T49" s="148">
        <f t="shared" si="4"/>
        <v>0</v>
      </c>
      <c r="U49" s="148">
        <f t="shared" si="5"/>
        <v>0</v>
      </c>
      <c r="V49" s="148">
        <f t="shared" si="6"/>
        <v>0</v>
      </c>
      <c r="W49" s="148">
        <f t="shared" si="7"/>
        <v>0</v>
      </c>
    </row>
    <row r="50" spans="1:23" x14ac:dyDescent="0.2">
      <c r="A50" s="149"/>
      <c r="B50" s="150"/>
      <c r="C50" s="133" t="s">
        <v>637</v>
      </c>
      <c r="D50" s="148" t="s">
        <v>336</v>
      </c>
      <c r="E50" s="2"/>
      <c r="F50" s="2">
        <v>5.5</v>
      </c>
      <c r="G50" s="2">
        <v>5.5</v>
      </c>
      <c r="H50" s="2">
        <v>5.5</v>
      </c>
      <c r="I50" s="2">
        <v>5.5</v>
      </c>
      <c r="J50" s="2">
        <v>5.5</v>
      </c>
      <c r="K50" s="2">
        <v>5.5</v>
      </c>
      <c r="L50" s="149"/>
      <c r="M50" s="149"/>
      <c r="N50" s="149"/>
      <c r="O50" s="100"/>
      <c r="R50" s="148">
        <f t="shared" si="2"/>
        <v>0</v>
      </c>
      <c r="S50" s="148">
        <f t="shared" si="3"/>
        <v>0</v>
      </c>
      <c r="T50" s="148">
        <f t="shared" si="4"/>
        <v>0</v>
      </c>
      <c r="U50" s="148">
        <f t="shared" si="5"/>
        <v>0</v>
      </c>
      <c r="V50" s="148">
        <f t="shared" si="6"/>
        <v>0</v>
      </c>
      <c r="W50" s="148">
        <f t="shared" si="7"/>
        <v>0</v>
      </c>
    </row>
    <row r="51" spans="1:23" x14ac:dyDescent="0.2">
      <c r="A51" s="149"/>
      <c r="B51" s="150"/>
      <c r="C51" s="133" t="s">
        <v>638</v>
      </c>
      <c r="D51" s="148" t="s">
        <v>336</v>
      </c>
      <c r="E51" s="2"/>
      <c r="F51" s="2">
        <v>3.5</v>
      </c>
      <c r="G51" s="2">
        <v>3.5</v>
      </c>
      <c r="H51" s="2">
        <v>3.5</v>
      </c>
      <c r="I51" s="2">
        <v>3.5</v>
      </c>
      <c r="J51" s="2">
        <v>3.5</v>
      </c>
      <c r="K51" s="2">
        <v>3.5</v>
      </c>
      <c r="L51" s="149"/>
      <c r="M51" s="149"/>
      <c r="N51" s="149"/>
      <c r="O51" s="100"/>
      <c r="R51" s="148">
        <f t="shared" si="2"/>
        <v>0</v>
      </c>
      <c r="S51" s="148">
        <f t="shared" si="3"/>
        <v>0</v>
      </c>
      <c r="T51" s="148">
        <f t="shared" si="4"/>
        <v>0</v>
      </c>
      <c r="U51" s="148">
        <f t="shared" si="5"/>
        <v>0</v>
      </c>
      <c r="V51" s="148">
        <f t="shared" si="6"/>
        <v>0</v>
      </c>
      <c r="W51" s="148">
        <f t="shared" si="7"/>
        <v>0</v>
      </c>
    </row>
    <row r="52" spans="1:23" x14ac:dyDescent="0.2">
      <c r="A52" s="149"/>
      <c r="B52" s="150"/>
      <c r="C52" s="133" t="s">
        <v>639</v>
      </c>
      <c r="D52" s="148" t="s">
        <v>336</v>
      </c>
      <c r="E52" s="2"/>
      <c r="F52" s="2">
        <v>3</v>
      </c>
      <c r="G52" s="2">
        <v>3</v>
      </c>
      <c r="H52" s="2">
        <v>3</v>
      </c>
      <c r="I52" s="2">
        <v>3</v>
      </c>
      <c r="J52" s="2">
        <v>3</v>
      </c>
      <c r="K52" s="2">
        <v>3</v>
      </c>
      <c r="L52" s="149"/>
      <c r="M52" s="149"/>
      <c r="N52" s="149"/>
      <c r="O52" s="100"/>
      <c r="R52" s="148">
        <f t="shared" si="2"/>
        <v>0</v>
      </c>
      <c r="S52" s="148">
        <f t="shared" si="3"/>
        <v>0</v>
      </c>
      <c r="T52" s="148">
        <f t="shared" si="4"/>
        <v>0</v>
      </c>
      <c r="U52" s="148">
        <f t="shared" si="5"/>
        <v>0</v>
      </c>
      <c r="V52" s="148">
        <f t="shared" si="6"/>
        <v>0</v>
      </c>
      <c r="W52" s="148">
        <f t="shared" si="7"/>
        <v>0</v>
      </c>
    </row>
    <row r="53" spans="1:23" x14ac:dyDescent="0.2">
      <c r="A53" s="149"/>
      <c r="B53" s="150"/>
      <c r="C53" s="133" t="s">
        <v>480</v>
      </c>
      <c r="D53" s="148" t="s">
        <v>336</v>
      </c>
      <c r="E53" s="2"/>
      <c r="F53" s="2">
        <v>3.5</v>
      </c>
      <c r="G53" s="2">
        <v>3.5</v>
      </c>
      <c r="H53" s="2">
        <v>3.5</v>
      </c>
      <c r="I53" s="2">
        <v>3.5</v>
      </c>
      <c r="J53" s="2">
        <v>3.5</v>
      </c>
      <c r="K53" s="2">
        <v>3.5</v>
      </c>
      <c r="L53" s="149"/>
      <c r="M53" s="149"/>
      <c r="N53" s="149"/>
      <c r="O53" s="100"/>
      <c r="R53" s="148">
        <f t="shared" si="2"/>
        <v>0</v>
      </c>
      <c r="S53" s="148">
        <f t="shared" si="3"/>
        <v>0</v>
      </c>
      <c r="T53" s="148">
        <f t="shared" si="4"/>
        <v>0</v>
      </c>
      <c r="U53" s="148">
        <f t="shared" si="5"/>
        <v>0</v>
      </c>
      <c r="V53" s="148">
        <f t="shared" si="6"/>
        <v>0</v>
      </c>
      <c r="W53" s="148">
        <f t="shared" si="7"/>
        <v>0</v>
      </c>
    </row>
    <row r="54" spans="1:23" x14ac:dyDescent="0.2">
      <c r="A54" s="149"/>
      <c r="B54" s="150"/>
      <c r="C54" s="133" t="s">
        <v>479</v>
      </c>
      <c r="D54" s="148" t="s">
        <v>336</v>
      </c>
      <c r="E54" s="2"/>
      <c r="F54" s="2">
        <v>8</v>
      </c>
      <c r="G54" s="2">
        <v>8</v>
      </c>
      <c r="H54" s="2">
        <v>8</v>
      </c>
      <c r="I54" s="2">
        <v>8</v>
      </c>
      <c r="J54" s="2">
        <v>8</v>
      </c>
      <c r="K54" s="2">
        <v>12</v>
      </c>
      <c r="L54" s="149"/>
      <c r="M54" s="149"/>
      <c r="N54" s="149"/>
      <c r="O54" s="100"/>
      <c r="R54" s="148">
        <f t="shared" si="2"/>
        <v>0</v>
      </c>
      <c r="S54" s="148">
        <f t="shared" si="3"/>
        <v>0</v>
      </c>
      <c r="T54" s="148">
        <f t="shared" si="4"/>
        <v>0</v>
      </c>
      <c r="U54" s="148">
        <f t="shared" si="5"/>
        <v>0</v>
      </c>
      <c r="V54" s="148">
        <f t="shared" si="6"/>
        <v>0</v>
      </c>
      <c r="W54" s="148">
        <f t="shared" si="7"/>
        <v>0</v>
      </c>
    </row>
    <row r="55" spans="1:23" x14ac:dyDescent="0.2">
      <c r="A55" s="30" t="s">
        <v>530</v>
      </c>
      <c r="B55" s="39">
        <v>690</v>
      </c>
      <c r="C55" s="2" t="s">
        <v>53</v>
      </c>
      <c r="D55" s="148"/>
      <c r="E55" s="2"/>
      <c r="F55" s="2">
        <v>10</v>
      </c>
      <c r="G55" s="2">
        <v>10</v>
      </c>
      <c r="H55" s="2">
        <v>10</v>
      </c>
      <c r="I55" s="2">
        <v>10</v>
      </c>
      <c r="J55" s="2">
        <v>10</v>
      </c>
      <c r="K55" s="2">
        <v>10</v>
      </c>
      <c r="L55" s="30" t="s">
        <v>340</v>
      </c>
      <c r="M55" s="30"/>
      <c r="N55" s="30"/>
      <c r="R55" s="148">
        <f t="shared" si="2"/>
        <v>10</v>
      </c>
      <c r="S55" s="148">
        <f t="shared" si="3"/>
        <v>10</v>
      </c>
      <c r="T55" s="148">
        <f t="shared" si="4"/>
        <v>10</v>
      </c>
      <c r="U55" s="148">
        <f t="shared" si="5"/>
        <v>10</v>
      </c>
      <c r="V55" s="148">
        <f t="shared" si="6"/>
        <v>10</v>
      </c>
      <c r="W55" s="148">
        <f t="shared" si="7"/>
        <v>10</v>
      </c>
    </row>
    <row r="56" spans="1:23" x14ac:dyDescent="0.2">
      <c r="A56" s="30">
        <v>2</v>
      </c>
      <c r="B56" s="39">
        <v>700</v>
      </c>
      <c r="C56" s="2" t="s">
        <v>61</v>
      </c>
      <c r="D56" s="148"/>
      <c r="E56" s="2"/>
      <c r="F56" s="2">
        <v>15</v>
      </c>
      <c r="G56" s="2">
        <v>15</v>
      </c>
      <c r="H56" s="2">
        <v>15</v>
      </c>
      <c r="I56" s="2">
        <v>15</v>
      </c>
      <c r="J56" s="2">
        <v>15</v>
      </c>
      <c r="K56" s="2">
        <v>15</v>
      </c>
      <c r="L56" s="30" t="s">
        <v>340</v>
      </c>
      <c r="M56" s="30"/>
      <c r="N56" s="30"/>
      <c r="R56" s="148">
        <f t="shared" si="2"/>
        <v>15</v>
      </c>
      <c r="S56" s="148">
        <f t="shared" si="3"/>
        <v>15</v>
      </c>
      <c r="T56" s="148">
        <f t="shared" si="4"/>
        <v>15</v>
      </c>
      <c r="U56" s="148">
        <f t="shared" si="5"/>
        <v>15</v>
      </c>
      <c r="V56" s="148">
        <f t="shared" si="6"/>
        <v>15</v>
      </c>
      <c r="W56" s="148">
        <f t="shared" si="7"/>
        <v>15</v>
      </c>
    </row>
    <row r="57" spans="1:23" x14ac:dyDescent="0.2">
      <c r="A57" s="30">
        <v>2</v>
      </c>
      <c r="B57" s="39">
        <v>710</v>
      </c>
      <c r="C57" s="2" t="s">
        <v>62</v>
      </c>
      <c r="D57" s="148"/>
      <c r="E57" s="2"/>
      <c r="F57" s="2">
        <v>7</v>
      </c>
      <c r="G57" s="2">
        <v>7</v>
      </c>
      <c r="H57" s="2">
        <v>7</v>
      </c>
      <c r="I57" s="2">
        <v>7</v>
      </c>
      <c r="J57" s="2">
        <v>7</v>
      </c>
      <c r="K57" s="2">
        <v>7</v>
      </c>
      <c r="L57" s="30" t="s">
        <v>340</v>
      </c>
      <c r="M57" s="30"/>
      <c r="N57" s="30"/>
      <c r="R57" s="148">
        <f t="shared" si="2"/>
        <v>7</v>
      </c>
      <c r="S57" s="148">
        <f t="shared" si="3"/>
        <v>7</v>
      </c>
      <c r="T57" s="148">
        <f t="shared" si="4"/>
        <v>7</v>
      </c>
      <c r="U57" s="148">
        <f t="shared" si="5"/>
        <v>7</v>
      </c>
      <c r="V57" s="148">
        <f t="shared" si="6"/>
        <v>7</v>
      </c>
      <c r="W57" s="148">
        <f t="shared" si="7"/>
        <v>7</v>
      </c>
    </row>
    <row r="58" spans="1:23" x14ac:dyDescent="0.2">
      <c r="A58" s="114"/>
      <c r="B58" s="115">
        <v>715</v>
      </c>
      <c r="C58" s="2" t="s">
        <v>461</v>
      </c>
      <c r="D58" s="148"/>
      <c r="E58" s="2"/>
      <c r="F58" s="2">
        <v>80</v>
      </c>
      <c r="G58" s="2">
        <v>90</v>
      </c>
      <c r="H58" s="2">
        <v>80</v>
      </c>
      <c r="I58" s="2">
        <v>90</v>
      </c>
      <c r="J58" s="2">
        <v>100</v>
      </c>
      <c r="K58" s="2">
        <v>100</v>
      </c>
      <c r="L58" s="114" t="s">
        <v>464</v>
      </c>
      <c r="M58" s="114"/>
      <c r="N58" s="114"/>
      <c r="R58" s="148">
        <f t="shared" si="2"/>
        <v>80</v>
      </c>
      <c r="S58" s="148">
        <f t="shared" si="3"/>
        <v>90</v>
      </c>
      <c r="T58" s="148">
        <f t="shared" si="4"/>
        <v>80</v>
      </c>
      <c r="U58" s="148">
        <f t="shared" si="5"/>
        <v>90</v>
      </c>
      <c r="V58" s="148">
        <f t="shared" si="6"/>
        <v>100</v>
      </c>
      <c r="W58" s="148">
        <f t="shared" si="7"/>
        <v>100</v>
      </c>
    </row>
    <row r="59" spans="1:23" x14ac:dyDescent="0.2">
      <c r="A59" s="149"/>
      <c r="B59" s="150"/>
      <c r="C59" s="2" t="s">
        <v>625</v>
      </c>
      <c r="D59" s="148"/>
      <c r="E59" s="2"/>
      <c r="F59" s="87">
        <v>10</v>
      </c>
      <c r="G59" s="87">
        <v>10</v>
      </c>
      <c r="H59" s="87">
        <v>10</v>
      </c>
      <c r="I59" s="87">
        <v>10</v>
      </c>
      <c r="J59" s="87">
        <v>10</v>
      </c>
      <c r="K59" s="87">
        <v>10</v>
      </c>
      <c r="L59" s="149"/>
      <c r="M59" s="149"/>
      <c r="N59" s="149"/>
      <c r="R59" s="148">
        <f t="shared" si="2"/>
        <v>10</v>
      </c>
      <c r="S59" s="148">
        <f t="shared" si="3"/>
        <v>10</v>
      </c>
      <c r="T59" s="148">
        <f t="shared" si="4"/>
        <v>10</v>
      </c>
      <c r="U59" s="148">
        <f t="shared" si="5"/>
        <v>10</v>
      </c>
      <c r="V59" s="148">
        <f t="shared" si="6"/>
        <v>10</v>
      </c>
      <c r="W59" s="148">
        <f t="shared" si="7"/>
        <v>10</v>
      </c>
    </row>
    <row r="60" spans="1:23" x14ac:dyDescent="0.2">
      <c r="A60" s="149"/>
      <c r="B60" s="150"/>
      <c r="C60" s="87" t="s">
        <v>626</v>
      </c>
      <c r="D60" s="148" t="s">
        <v>336</v>
      </c>
      <c r="E60" s="2" t="s">
        <v>627</v>
      </c>
      <c r="F60" s="2"/>
      <c r="G60" s="2"/>
      <c r="H60" s="2"/>
      <c r="I60" s="2"/>
      <c r="J60" s="2"/>
      <c r="K60" s="2">
        <v>0.5</v>
      </c>
      <c r="L60" s="149"/>
      <c r="M60" s="149"/>
      <c r="N60" s="149"/>
      <c r="R60" s="148">
        <f t="shared" si="2"/>
        <v>0</v>
      </c>
      <c r="S60" s="148">
        <f t="shared" si="3"/>
        <v>0</v>
      </c>
      <c r="T60" s="148">
        <f t="shared" si="4"/>
        <v>0</v>
      </c>
      <c r="U60" s="148">
        <f t="shared" si="5"/>
        <v>0</v>
      </c>
      <c r="V60" s="148">
        <f t="shared" si="6"/>
        <v>0</v>
      </c>
      <c r="W60" s="148">
        <f t="shared" si="7"/>
        <v>0</v>
      </c>
    </row>
    <row r="61" spans="1:23" x14ac:dyDescent="0.2">
      <c r="A61" s="149"/>
      <c r="B61" s="150"/>
      <c r="C61" s="87" t="s">
        <v>629</v>
      </c>
      <c r="D61" s="148" t="s">
        <v>336</v>
      </c>
      <c r="E61" s="2" t="s">
        <v>630</v>
      </c>
      <c r="F61" s="2"/>
      <c r="G61" s="2"/>
      <c r="H61" s="2"/>
      <c r="I61" s="2"/>
      <c r="J61" s="2"/>
      <c r="K61" s="2">
        <v>0.5</v>
      </c>
      <c r="L61" s="149"/>
      <c r="M61" s="149"/>
      <c r="N61" s="149"/>
      <c r="R61" s="148">
        <f t="shared" si="2"/>
        <v>0</v>
      </c>
      <c r="S61" s="148">
        <f t="shared" si="3"/>
        <v>0</v>
      </c>
      <c r="T61" s="148">
        <f t="shared" si="4"/>
        <v>0</v>
      </c>
      <c r="U61" s="148">
        <f t="shared" si="5"/>
        <v>0</v>
      </c>
      <c r="V61" s="148">
        <f t="shared" si="6"/>
        <v>0</v>
      </c>
      <c r="W61" s="148">
        <f t="shared" si="7"/>
        <v>0</v>
      </c>
    </row>
    <row r="62" spans="1:23" x14ac:dyDescent="0.2">
      <c r="A62" s="30">
        <v>2</v>
      </c>
      <c r="B62" s="39">
        <v>720</v>
      </c>
      <c r="C62" s="2" t="s">
        <v>322</v>
      </c>
      <c r="D62" s="148"/>
      <c r="E62" s="2"/>
      <c r="F62" s="2">
        <v>15</v>
      </c>
      <c r="G62" s="2">
        <v>15</v>
      </c>
      <c r="H62" s="2">
        <v>15</v>
      </c>
      <c r="I62" s="2">
        <v>15</v>
      </c>
      <c r="J62" s="2">
        <v>15</v>
      </c>
      <c r="K62" s="2">
        <v>15</v>
      </c>
      <c r="L62" s="30" t="s">
        <v>340</v>
      </c>
      <c r="M62" s="30"/>
      <c r="N62" s="30"/>
      <c r="R62" s="148">
        <f t="shared" si="2"/>
        <v>15</v>
      </c>
      <c r="S62" s="148">
        <f t="shared" si="3"/>
        <v>15</v>
      </c>
      <c r="T62" s="148">
        <f t="shared" si="4"/>
        <v>15</v>
      </c>
      <c r="U62" s="148">
        <f t="shared" si="5"/>
        <v>15</v>
      </c>
      <c r="V62" s="148">
        <f t="shared" si="6"/>
        <v>15</v>
      </c>
      <c r="W62" s="148">
        <f t="shared" si="7"/>
        <v>15</v>
      </c>
    </row>
    <row r="63" spans="1:23" x14ac:dyDescent="0.2">
      <c r="A63" s="114"/>
      <c r="B63" s="115">
        <v>725</v>
      </c>
      <c r="C63" s="2" t="s">
        <v>462</v>
      </c>
      <c r="D63" s="148"/>
      <c r="E63" s="2"/>
      <c r="F63" s="2">
        <v>85</v>
      </c>
      <c r="G63" s="2">
        <v>95</v>
      </c>
      <c r="H63" s="2">
        <v>85</v>
      </c>
      <c r="I63" s="2">
        <v>95</v>
      </c>
      <c r="J63" s="2">
        <v>100</v>
      </c>
      <c r="K63" s="2">
        <v>100</v>
      </c>
      <c r="L63" s="114" t="s">
        <v>340</v>
      </c>
      <c r="M63" s="114"/>
      <c r="N63" s="114"/>
      <c r="R63" s="148">
        <f t="shared" si="2"/>
        <v>85</v>
      </c>
      <c r="S63" s="148">
        <f t="shared" si="3"/>
        <v>95</v>
      </c>
      <c r="T63" s="148">
        <f t="shared" si="4"/>
        <v>85</v>
      </c>
      <c r="U63" s="148">
        <f t="shared" si="5"/>
        <v>95</v>
      </c>
      <c r="V63" s="148">
        <f t="shared" si="6"/>
        <v>100</v>
      </c>
      <c r="W63" s="148">
        <f t="shared" si="7"/>
        <v>100</v>
      </c>
    </row>
    <row r="64" spans="1:23" x14ac:dyDescent="0.2">
      <c r="A64" s="30">
        <v>2</v>
      </c>
      <c r="B64" s="39">
        <v>730</v>
      </c>
      <c r="C64" s="2" t="s">
        <v>71</v>
      </c>
      <c r="D64" s="148"/>
      <c r="E64" s="2"/>
      <c r="F64" s="2">
        <v>10</v>
      </c>
      <c r="G64" s="2">
        <v>10</v>
      </c>
      <c r="H64" s="2">
        <v>10</v>
      </c>
      <c r="I64" s="2">
        <v>10</v>
      </c>
      <c r="J64" s="2">
        <v>10</v>
      </c>
      <c r="K64" s="2"/>
      <c r="L64" s="30" t="s">
        <v>340</v>
      </c>
      <c r="M64" s="30"/>
      <c r="N64" s="30"/>
      <c r="R64" s="148">
        <f t="shared" si="2"/>
        <v>10</v>
      </c>
      <c r="S64" s="148">
        <f t="shared" si="3"/>
        <v>10</v>
      </c>
      <c r="T64" s="148">
        <f t="shared" si="4"/>
        <v>10</v>
      </c>
      <c r="U64" s="148">
        <f t="shared" si="5"/>
        <v>10</v>
      </c>
      <c r="V64" s="148">
        <f t="shared" si="6"/>
        <v>10</v>
      </c>
      <c r="W64" s="148">
        <f t="shared" si="7"/>
        <v>0</v>
      </c>
    </row>
    <row r="65" spans="1:26" x14ac:dyDescent="0.2">
      <c r="A65" s="30">
        <v>2</v>
      </c>
      <c r="B65" s="30">
        <v>780</v>
      </c>
      <c r="C65" s="47" t="s">
        <v>339</v>
      </c>
      <c r="D65" s="88"/>
      <c r="E65" s="47"/>
      <c r="F65" s="47">
        <v>5</v>
      </c>
      <c r="G65" s="47">
        <v>5</v>
      </c>
      <c r="H65" s="47">
        <v>5</v>
      </c>
      <c r="I65" s="47">
        <v>5</v>
      </c>
      <c r="J65" s="47">
        <v>5</v>
      </c>
      <c r="K65" s="47">
        <v>5</v>
      </c>
      <c r="L65" s="48" t="s">
        <v>340</v>
      </c>
      <c r="M65" s="2"/>
      <c r="N65" s="2"/>
      <c r="R65" s="148">
        <f t="shared" si="2"/>
        <v>5</v>
      </c>
      <c r="S65" s="148">
        <f t="shared" si="3"/>
        <v>5</v>
      </c>
      <c r="T65" s="148">
        <f t="shared" si="4"/>
        <v>5</v>
      </c>
      <c r="U65" s="148">
        <f t="shared" si="5"/>
        <v>5</v>
      </c>
      <c r="V65" s="148">
        <f t="shared" si="6"/>
        <v>5</v>
      </c>
      <c r="W65" s="148">
        <f t="shared" si="7"/>
        <v>5</v>
      </c>
    </row>
    <row r="66" spans="1:26" x14ac:dyDescent="0.2">
      <c r="A66" s="114"/>
      <c r="B66" s="115">
        <v>735</v>
      </c>
      <c r="C66" s="2" t="s">
        <v>463</v>
      </c>
      <c r="D66" s="148"/>
      <c r="E66" s="2"/>
      <c r="F66" s="87">
        <v>60</v>
      </c>
      <c r="G66" s="87">
        <v>60</v>
      </c>
      <c r="H66" s="87">
        <v>60</v>
      </c>
      <c r="I66" s="87">
        <v>60</v>
      </c>
      <c r="J66" s="2">
        <v>75</v>
      </c>
      <c r="K66" s="2">
        <v>75</v>
      </c>
      <c r="L66" s="114" t="s">
        <v>300</v>
      </c>
      <c r="M66" s="114"/>
      <c r="N66" s="114"/>
      <c r="R66" s="148">
        <f t="shared" si="2"/>
        <v>60</v>
      </c>
      <c r="S66" s="148">
        <f t="shared" si="3"/>
        <v>60</v>
      </c>
      <c r="T66" s="148">
        <f t="shared" si="4"/>
        <v>60</v>
      </c>
      <c r="U66" s="148">
        <f t="shared" si="5"/>
        <v>60</v>
      </c>
      <c r="V66" s="148">
        <f t="shared" si="6"/>
        <v>75</v>
      </c>
      <c r="W66" s="148">
        <f t="shared" si="7"/>
        <v>75</v>
      </c>
    </row>
    <row r="67" spans="1:26" x14ac:dyDescent="0.2">
      <c r="A67" s="30">
        <v>2</v>
      </c>
      <c r="B67" s="39">
        <v>740</v>
      </c>
      <c r="C67" s="2" t="s">
        <v>63</v>
      </c>
      <c r="D67" s="148"/>
      <c r="E67" s="2"/>
      <c r="F67" s="2">
        <v>37</v>
      </c>
      <c r="G67" s="87">
        <v>37</v>
      </c>
      <c r="H67" s="87">
        <v>37</v>
      </c>
      <c r="I67" s="87">
        <v>37</v>
      </c>
      <c r="J67" s="87">
        <v>37</v>
      </c>
      <c r="K67" s="87">
        <v>37</v>
      </c>
      <c r="L67" s="30" t="s">
        <v>343</v>
      </c>
      <c r="M67" s="30" t="s">
        <v>343</v>
      </c>
      <c r="N67" s="30">
        <v>15</v>
      </c>
      <c r="O67">
        <v>22</v>
      </c>
      <c r="R67" s="148">
        <f t="shared" si="2"/>
        <v>37</v>
      </c>
      <c r="S67" s="148">
        <f t="shared" si="3"/>
        <v>37</v>
      </c>
      <c r="T67" s="148">
        <f t="shared" si="4"/>
        <v>37</v>
      </c>
      <c r="U67" s="148">
        <f t="shared" si="5"/>
        <v>37</v>
      </c>
      <c r="V67" s="148">
        <f t="shared" si="6"/>
        <v>37</v>
      </c>
      <c r="W67" s="148">
        <f t="shared" si="7"/>
        <v>37</v>
      </c>
    </row>
    <row r="68" spans="1:26" x14ac:dyDescent="0.2">
      <c r="A68" s="125">
        <v>2</v>
      </c>
      <c r="B68" s="126">
        <v>745</v>
      </c>
      <c r="C68" s="2" t="s">
        <v>490</v>
      </c>
      <c r="D68" s="148"/>
      <c r="E68" s="2"/>
      <c r="F68" s="2">
        <v>8</v>
      </c>
      <c r="G68" s="2">
        <v>8</v>
      </c>
      <c r="H68" s="2">
        <v>8</v>
      </c>
      <c r="I68" s="2">
        <v>8</v>
      </c>
      <c r="J68" s="2">
        <v>8</v>
      </c>
      <c r="K68" s="2">
        <v>8</v>
      </c>
      <c r="L68" s="125" t="s">
        <v>343</v>
      </c>
      <c r="M68" s="125"/>
      <c r="N68" s="125"/>
      <c r="R68" s="148">
        <f t="shared" si="2"/>
        <v>8</v>
      </c>
      <c r="S68" s="148">
        <f t="shared" si="3"/>
        <v>8</v>
      </c>
      <c r="T68" s="148">
        <f t="shared" si="4"/>
        <v>8</v>
      </c>
      <c r="U68" s="148">
        <f t="shared" si="5"/>
        <v>8</v>
      </c>
      <c r="V68" s="148">
        <f t="shared" si="6"/>
        <v>8</v>
      </c>
      <c r="W68" s="148">
        <f t="shared" si="7"/>
        <v>8</v>
      </c>
    </row>
    <row r="69" spans="1:26" x14ac:dyDescent="0.2">
      <c r="A69" s="30">
        <v>2</v>
      </c>
      <c r="B69" s="39">
        <v>750</v>
      </c>
      <c r="C69" s="2" t="s">
        <v>64</v>
      </c>
      <c r="D69" s="148"/>
      <c r="E69" s="2"/>
      <c r="F69" s="2">
        <v>48</v>
      </c>
      <c r="G69" s="87">
        <v>48</v>
      </c>
      <c r="H69" s="87">
        <v>48</v>
      </c>
      <c r="I69" s="87">
        <v>48</v>
      </c>
      <c r="J69" s="87">
        <v>48</v>
      </c>
      <c r="K69" s="87">
        <v>48</v>
      </c>
      <c r="L69" s="30" t="s">
        <v>343</v>
      </c>
      <c r="M69" s="30" t="s">
        <v>343</v>
      </c>
      <c r="N69" s="30">
        <v>20</v>
      </c>
      <c r="O69">
        <v>28</v>
      </c>
      <c r="R69" s="148">
        <f t="shared" ref="R69:R72" si="9">IF($D69="*",0,F69)</f>
        <v>48</v>
      </c>
      <c r="S69" s="148">
        <f t="shared" ref="S69:S72" si="10">IF($D69="*",0,G69)</f>
        <v>48</v>
      </c>
      <c r="T69" s="148">
        <f t="shared" ref="T69:T72" si="11">IF($D69="*",0,H69)</f>
        <v>48</v>
      </c>
      <c r="U69" s="148">
        <f t="shared" ref="U69:U72" si="12">IF($D69="*",0,I69)</f>
        <v>48</v>
      </c>
      <c r="V69" s="148">
        <f t="shared" ref="V69:V72" si="13">IF($D69="*",0,J69)</f>
        <v>48</v>
      </c>
      <c r="W69" s="148">
        <f t="shared" ref="W69:W72" si="14">IF($D69="*",0,K69)</f>
        <v>48</v>
      </c>
    </row>
    <row r="70" spans="1:26" x14ac:dyDescent="0.2">
      <c r="A70" s="30">
        <v>2</v>
      </c>
      <c r="B70" s="39">
        <v>760</v>
      </c>
      <c r="C70" s="2" t="s">
        <v>65</v>
      </c>
      <c r="D70" s="148"/>
      <c r="E70" s="2"/>
      <c r="F70" s="2">
        <v>50</v>
      </c>
      <c r="G70" s="87">
        <v>50</v>
      </c>
      <c r="H70" s="87">
        <v>50</v>
      </c>
      <c r="I70" s="87">
        <v>50</v>
      </c>
      <c r="J70" s="87">
        <v>50</v>
      </c>
      <c r="K70" s="87">
        <v>50</v>
      </c>
      <c r="L70" s="30" t="s">
        <v>343</v>
      </c>
      <c r="M70" s="30" t="s">
        <v>343</v>
      </c>
      <c r="N70" s="30">
        <v>18</v>
      </c>
      <c r="O70">
        <v>32</v>
      </c>
      <c r="R70" s="148">
        <f t="shared" si="9"/>
        <v>50</v>
      </c>
      <c r="S70" s="148">
        <f t="shared" si="10"/>
        <v>50</v>
      </c>
      <c r="T70" s="148">
        <f t="shared" si="11"/>
        <v>50</v>
      </c>
      <c r="U70" s="148">
        <f t="shared" si="12"/>
        <v>50</v>
      </c>
      <c r="V70" s="148">
        <f t="shared" si="13"/>
        <v>50</v>
      </c>
      <c r="W70" s="148">
        <f t="shared" si="14"/>
        <v>50</v>
      </c>
    </row>
    <row r="71" spans="1:26" x14ac:dyDescent="0.2">
      <c r="A71" s="30">
        <v>2</v>
      </c>
      <c r="B71" s="39">
        <v>770</v>
      </c>
      <c r="C71" s="2" t="s">
        <v>114</v>
      </c>
      <c r="D71" s="148"/>
      <c r="E71" s="2"/>
      <c r="F71" s="2">
        <v>135</v>
      </c>
      <c r="G71" s="87">
        <v>135</v>
      </c>
      <c r="H71" s="87">
        <v>135</v>
      </c>
      <c r="I71" s="87">
        <v>135</v>
      </c>
      <c r="J71" s="87">
        <v>135</v>
      </c>
      <c r="K71" s="87">
        <v>135</v>
      </c>
      <c r="L71" s="30" t="s">
        <v>366</v>
      </c>
      <c r="M71" s="30"/>
      <c r="N71" s="30"/>
      <c r="R71" s="148">
        <f t="shared" si="9"/>
        <v>135</v>
      </c>
      <c r="S71" s="148">
        <f t="shared" si="10"/>
        <v>135</v>
      </c>
      <c r="T71" s="148">
        <f t="shared" si="11"/>
        <v>135</v>
      </c>
      <c r="U71" s="148">
        <f t="shared" si="12"/>
        <v>135</v>
      </c>
      <c r="V71" s="148">
        <f t="shared" si="13"/>
        <v>135</v>
      </c>
      <c r="W71" s="148">
        <f t="shared" si="14"/>
        <v>135</v>
      </c>
    </row>
    <row r="72" spans="1:26" x14ac:dyDescent="0.2">
      <c r="A72" s="141"/>
      <c r="B72" s="142"/>
      <c r="C72" s="2" t="s">
        <v>571</v>
      </c>
      <c r="D72" s="148"/>
      <c r="E72" s="2"/>
      <c r="F72" s="2">
        <v>10</v>
      </c>
      <c r="G72" s="2">
        <v>10</v>
      </c>
      <c r="H72" s="2">
        <v>10</v>
      </c>
      <c r="I72" s="2">
        <v>10</v>
      </c>
      <c r="J72" s="2">
        <v>10</v>
      </c>
      <c r="K72" s="2">
        <v>10</v>
      </c>
      <c r="L72" s="141"/>
      <c r="M72" s="141"/>
      <c r="N72" s="141"/>
      <c r="R72" s="148">
        <f t="shared" si="9"/>
        <v>10</v>
      </c>
      <c r="S72" s="148">
        <f t="shared" si="10"/>
        <v>10</v>
      </c>
      <c r="T72" s="148">
        <f t="shared" si="11"/>
        <v>10</v>
      </c>
      <c r="U72" s="148">
        <f t="shared" si="12"/>
        <v>10</v>
      </c>
      <c r="V72" s="148">
        <f t="shared" si="13"/>
        <v>10</v>
      </c>
      <c r="W72" s="148">
        <f t="shared" si="14"/>
        <v>10</v>
      </c>
    </row>
    <row r="73" spans="1:26" x14ac:dyDescent="0.2">
      <c r="A73" s="30"/>
      <c r="B73" s="1"/>
      <c r="C73" s="2"/>
      <c r="D73" s="148"/>
      <c r="E73" s="2"/>
      <c r="F73" s="2"/>
      <c r="G73" s="2"/>
      <c r="H73" s="2"/>
      <c r="I73" s="2"/>
      <c r="J73" s="2"/>
      <c r="K73" s="2"/>
      <c r="L73" s="2"/>
      <c r="M73" s="2"/>
      <c r="N73" s="2"/>
      <c r="R73" s="51"/>
      <c r="S73" s="51"/>
      <c r="T73" s="51"/>
      <c r="U73" s="51"/>
      <c r="V73" s="51"/>
      <c r="W73" s="51"/>
    </row>
    <row r="74" spans="1:26" x14ac:dyDescent="0.2">
      <c r="A74" s="171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69"/>
      <c r="N74" s="170"/>
      <c r="R74" s="51"/>
      <c r="S74" s="51"/>
      <c r="T74" s="51"/>
      <c r="U74" s="51"/>
      <c r="V74" s="51"/>
      <c r="W74" s="51"/>
    </row>
    <row r="75" spans="1:26" x14ac:dyDescent="0.2">
      <c r="A75" s="30"/>
      <c r="B75" s="1"/>
      <c r="C75" s="1" t="s">
        <v>358</v>
      </c>
      <c r="D75" s="149"/>
      <c r="E75" s="1"/>
      <c r="F75" s="2">
        <f t="shared" ref="F75:K75" si="15">SUM(F3:F72)</f>
        <v>1555.75</v>
      </c>
      <c r="G75" s="2">
        <f t="shared" si="15"/>
        <v>1663.25</v>
      </c>
      <c r="H75" s="2">
        <f t="shared" si="15"/>
        <v>1620.75</v>
      </c>
      <c r="I75" s="2">
        <f t="shared" si="15"/>
        <v>1673.25</v>
      </c>
      <c r="J75" s="2">
        <f t="shared" si="15"/>
        <v>1778.75</v>
      </c>
      <c r="K75" s="2">
        <f t="shared" si="15"/>
        <v>1708.75</v>
      </c>
      <c r="L75" s="2"/>
      <c r="M75" s="2"/>
      <c r="N75" s="2"/>
      <c r="R75" s="2">
        <f>SUM(R3:R73)</f>
        <v>1369</v>
      </c>
      <c r="S75" s="2">
        <f t="shared" ref="S75:W75" si="16">SUM(S3:S73)</f>
        <v>1454</v>
      </c>
      <c r="T75" s="2">
        <f t="shared" si="16"/>
        <v>1434</v>
      </c>
      <c r="U75" s="2">
        <f t="shared" si="16"/>
        <v>1464</v>
      </c>
      <c r="V75" s="2">
        <f t="shared" si="16"/>
        <v>1538.5</v>
      </c>
      <c r="W75" s="2">
        <f t="shared" si="16"/>
        <v>1514</v>
      </c>
      <c r="X75" s="33"/>
      <c r="Y75" s="33"/>
      <c r="Z75" s="33"/>
    </row>
    <row r="76" spans="1:26" x14ac:dyDescent="0.2">
      <c r="C76" s="1" t="s">
        <v>357</v>
      </c>
      <c r="D76" s="149"/>
      <c r="E76" s="1"/>
      <c r="F76" s="2">
        <f>F75/60</f>
        <v>25.929166666666667</v>
      </c>
      <c r="G76" s="2">
        <f t="shared" ref="G76:K76" si="17">G75/60</f>
        <v>27.720833333333335</v>
      </c>
      <c r="H76" s="2">
        <f t="shared" si="17"/>
        <v>27.012499999999999</v>
      </c>
      <c r="I76" s="2">
        <f t="shared" si="17"/>
        <v>27.887499999999999</v>
      </c>
      <c r="J76" s="2">
        <f t="shared" si="17"/>
        <v>29.645833333333332</v>
      </c>
      <c r="K76" s="2">
        <f t="shared" si="17"/>
        <v>28.479166666666668</v>
      </c>
      <c r="L76" s="2"/>
      <c r="M76" s="2"/>
      <c r="N76" s="2"/>
      <c r="R76" s="2">
        <f>R75/60</f>
        <v>22.816666666666666</v>
      </c>
      <c r="S76" s="2">
        <f t="shared" ref="S76:W76" si="18">S75/60</f>
        <v>24.233333333333334</v>
      </c>
      <c r="T76" s="2">
        <f t="shared" si="18"/>
        <v>23.9</v>
      </c>
      <c r="U76" s="2">
        <f t="shared" si="18"/>
        <v>24.4</v>
      </c>
      <c r="V76" s="2">
        <f t="shared" si="18"/>
        <v>25.641666666666666</v>
      </c>
      <c r="W76" s="2">
        <f t="shared" si="18"/>
        <v>25.233333333333334</v>
      </c>
      <c r="X76" s="33"/>
      <c r="Y76" s="33"/>
      <c r="Z76" s="33"/>
    </row>
  </sheetData>
  <mergeCells count="1">
    <mergeCell ref="A74:N74"/>
  </mergeCells>
  <pageMargins left="0.7" right="0.7" top="0.75" bottom="0.75" header="0.3" footer="0.3"/>
  <pageSetup scale="42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V112"/>
  <sheetViews>
    <sheetView workbookViewId="0">
      <pane ySplit="1" topLeftCell="A2" activePane="bottomLeft" state="frozen"/>
      <selection pane="bottomLeft" activeCell="C28" sqref="C28"/>
    </sheetView>
  </sheetViews>
  <sheetFormatPr baseColWidth="10" defaultColWidth="8.83203125" defaultRowHeight="15" x14ac:dyDescent="0.2"/>
  <cols>
    <col min="1" max="1" width="7.6640625" style="12" customWidth="1"/>
    <col min="2" max="2" width="9.1640625" bestFit="1" customWidth="1"/>
    <col min="3" max="3" width="65.6640625" bestFit="1" customWidth="1"/>
    <col min="4" max="4" width="7.1640625" style="79" bestFit="1" customWidth="1"/>
    <col min="5" max="5" width="30.83203125" style="82" bestFit="1" customWidth="1"/>
    <col min="6" max="6" width="8.5" style="69" bestFit="1" customWidth="1"/>
    <col min="7" max="10" width="6.5" style="69" bestFit="1" customWidth="1"/>
    <col min="11" max="11" width="7.1640625" style="69" bestFit="1" customWidth="1"/>
    <col min="12" max="12" width="11.5" style="69" customWidth="1"/>
    <col min="13" max="13" width="7.5" style="69" customWidth="1"/>
    <col min="14" max="15" width="9.1640625" style="69" customWidth="1"/>
    <col min="16" max="16" width="20.6640625" customWidth="1"/>
    <col min="17" max="19" width="6.6640625" customWidth="1"/>
  </cols>
  <sheetData>
    <row r="1" spans="1:22" ht="29.25" customHeight="1" x14ac:dyDescent="0.2">
      <c r="A1" s="12" t="s">
        <v>210</v>
      </c>
      <c r="B1" s="1" t="s">
        <v>0</v>
      </c>
      <c r="C1" s="1" t="s">
        <v>1</v>
      </c>
      <c r="D1" s="30" t="s">
        <v>435</v>
      </c>
      <c r="E1" s="128" t="s">
        <v>435</v>
      </c>
      <c r="F1" s="65" t="s">
        <v>351</v>
      </c>
      <c r="G1" s="30" t="s">
        <v>352</v>
      </c>
      <c r="H1" s="65" t="s">
        <v>353</v>
      </c>
      <c r="I1" s="30" t="s">
        <v>354</v>
      </c>
      <c r="J1" s="65" t="s">
        <v>355</v>
      </c>
      <c r="K1" s="30" t="s">
        <v>372</v>
      </c>
      <c r="L1" s="34" t="s">
        <v>291</v>
      </c>
      <c r="M1" s="34" t="s">
        <v>294</v>
      </c>
      <c r="N1" s="72" t="s">
        <v>295</v>
      </c>
      <c r="O1" s="72" t="s">
        <v>373</v>
      </c>
      <c r="P1" s="36"/>
      <c r="Q1" s="30" t="str">
        <f>F1</f>
        <v>7.0x20</v>
      </c>
      <c r="R1" s="30" t="str">
        <f t="shared" ref="R1:V1" si="0">G1</f>
        <v>7.0x24</v>
      </c>
      <c r="S1" s="30" t="str">
        <f t="shared" si="0"/>
        <v>8.5x20</v>
      </c>
      <c r="T1" s="30" t="str">
        <f t="shared" si="0"/>
        <v>8.5x24</v>
      </c>
      <c r="U1" s="30" t="str">
        <f t="shared" si="0"/>
        <v>8.5x28</v>
      </c>
      <c r="V1" s="30" t="str">
        <f t="shared" si="0"/>
        <v>8528FB</v>
      </c>
    </row>
    <row r="2" spans="1:22" x14ac:dyDescent="0.2">
      <c r="A2" s="29">
        <v>3</v>
      </c>
      <c r="B2" s="29">
        <v>780</v>
      </c>
      <c r="C2" s="2" t="s">
        <v>495</v>
      </c>
      <c r="D2" s="29" t="s">
        <v>336</v>
      </c>
      <c r="E2" s="127"/>
      <c r="F2" s="29">
        <v>20</v>
      </c>
      <c r="G2" s="29">
        <v>20</v>
      </c>
      <c r="H2" s="29">
        <v>20</v>
      </c>
      <c r="I2" s="29">
        <v>20</v>
      </c>
      <c r="J2" s="29">
        <v>20</v>
      </c>
      <c r="K2" s="29">
        <v>20</v>
      </c>
      <c r="L2" s="29" t="s">
        <v>366</v>
      </c>
      <c r="M2" s="29"/>
      <c r="N2" s="29"/>
      <c r="O2" s="29"/>
      <c r="Q2" s="29">
        <f>IF($D2="*",0,F2)</f>
        <v>0</v>
      </c>
      <c r="R2" s="94">
        <f t="shared" ref="R2:V18" si="1">IF($D2="*",0,G2)</f>
        <v>0</v>
      </c>
      <c r="S2" s="94">
        <f t="shared" si="1"/>
        <v>0</v>
      </c>
      <c r="T2" s="94">
        <f t="shared" si="1"/>
        <v>0</v>
      </c>
      <c r="U2" s="94">
        <f t="shared" si="1"/>
        <v>0</v>
      </c>
      <c r="V2" s="94">
        <f t="shared" si="1"/>
        <v>0</v>
      </c>
    </row>
    <row r="3" spans="1:22" x14ac:dyDescent="0.2">
      <c r="A3" s="29"/>
      <c r="B3" s="29"/>
      <c r="C3" s="2" t="s">
        <v>426</v>
      </c>
      <c r="D3" s="29" t="s">
        <v>336</v>
      </c>
      <c r="E3" s="127"/>
      <c r="F3" s="29">
        <v>40</v>
      </c>
      <c r="G3" s="29">
        <v>40</v>
      </c>
      <c r="H3" s="29">
        <v>40</v>
      </c>
      <c r="I3" s="29">
        <v>40</v>
      </c>
      <c r="J3" s="29">
        <v>40</v>
      </c>
      <c r="K3" s="29">
        <v>40</v>
      </c>
      <c r="L3" s="29" t="s">
        <v>366</v>
      </c>
      <c r="M3" s="29"/>
      <c r="N3" s="29"/>
      <c r="O3" s="29"/>
      <c r="Q3" s="94">
        <f t="shared" ref="Q3:Q21" si="2">IF($D3="*",0,F3)</f>
        <v>0</v>
      </c>
      <c r="R3" s="94">
        <f t="shared" si="1"/>
        <v>0</v>
      </c>
      <c r="S3" s="94">
        <f t="shared" si="1"/>
        <v>0</v>
      </c>
      <c r="T3" s="94">
        <f t="shared" si="1"/>
        <v>0</v>
      </c>
      <c r="U3" s="94">
        <f t="shared" si="1"/>
        <v>0</v>
      </c>
      <c r="V3" s="94">
        <f t="shared" si="1"/>
        <v>0</v>
      </c>
    </row>
    <row r="4" spans="1:22" x14ac:dyDescent="0.2">
      <c r="A4" s="140"/>
      <c r="B4" s="140"/>
      <c r="C4" s="2" t="s">
        <v>576</v>
      </c>
      <c r="D4" s="140" t="s">
        <v>336</v>
      </c>
      <c r="E4" s="140"/>
      <c r="F4" s="140">
        <v>8</v>
      </c>
      <c r="G4" s="140">
        <v>8</v>
      </c>
      <c r="H4" s="140">
        <v>8</v>
      </c>
      <c r="I4" s="140">
        <v>8</v>
      </c>
      <c r="J4" s="140">
        <v>8</v>
      </c>
      <c r="K4" s="140">
        <v>8</v>
      </c>
      <c r="L4" s="140"/>
      <c r="M4" s="140"/>
      <c r="N4" s="140"/>
      <c r="O4" s="140"/>
      <c r="Q4" s="140"/>
      <c r="R4" s="140"/>
      <c r="S4" s="140"/>
      <c r="T4" s="140"/>
      <c r="U4" s="140"/>
      <c r="V4" s="140"/>
    </row>
    <row r="5" spans="1:22" x14ac:dyDescent="0.2">
      <c r="A5" s="29">
        <v>3</v>
      </c>
      <c r="B5" s="29">
        <v>790</v>
      </c>
      <c r="C5" s="2" t="s">
        <v>116</v>
      </c>
      <c r="D5" s="29"/>
      <c r="E5" s="127"/>
      <c r="F5" s="29">
        <v>27</v>
      </c>
      <c r="G5" s="29">
        <v>27</v>
      </c>
      <c r="H5" s="29">
        <v>27</v>
      </c>
      <c r="I5" s="29">
        <v>27</v>
      </c>
      <c r="J5" s="29">
        <v>27</v>
      </c>
      <c r="K5" s="29">
        <v>27</v>
      </c>
      <c r="L5" s="29" t="s">
        <v>366</v>
      </c>
      <c r="M5" s="29"/>
      <c r="N5" s="29"/>
      <c r="O5" s="29"/>
      <c r="Q5" s="94">
        <f t="shared" si="2"/>
        <v>27</v>
      </c>
      <c r="R5" s="94">
        <f t="shared" si="1"/>
        <v>27</v>
      </c>
      <c r="S5" s="94">
        <f t="shared" si="1"/>
        <v>27</v>
      </c>
      <c r="T5" s="94">
        <f t="shared" si="1"/>
        <v>27</v>
      </c>
      <c r="U5" s="94">
        <f t="shared" si="1"/>
        <v>27</v>
      </c>
      <c r="V5" s="94">
        <f t="shared" si="1"/>
        <v>27</v>
      </c>
    </row>
    <row r="6" spans="1:22" x14ac:dyDescent="0.2">
      <c r="A6" s="29">
        <v>3</v>
      </c>
      <c r="B6" s="29">
        <v>800</v>
      </c>
      <c r="C6" s="2" t="s">
        <v>428</v>
      </c>
      <c r="D6" s="29"/>
      <c r="E6" s="127"/>
      <c r="F6" s="99">
        <v>26</v>
      </c>
      <c r="G6" s="99">
        <v>26</v>
      </c>
      <c r="H6" s="99">
        <v>26</v>
      </c>
      <c r="I6" s="99">
        <v>26</v>
      </c>
      <c r="J6" s="99">
        <v>26</v>
      </c>
      <c r="K6" s="99">
        <v>26</v>
      </c>
      <c r="L6" s="29" t="s">
        <v>343</v>
      </c>
      <c r="M6" s="29"/>
      <c r="N6" s="29"/>
      <c r="O6" s="29"/>
      <c r="Q6" s="94">
        <f t="shared" si="2"/>
        <v>26</v>
      </c>
      <c r="R6" s="94">
        <f t="shared" si="1"/>
        <v>26</v>
      </c>
      <c r="S6" s="94">
        <f t="shared" si="1"/>
        <v>26</v>
      </c>
      <c r="T6" s="94">
        <f t="shared" si="1"/>
        <v>26</v>
      </c>
      <c r="U6" s="94">
        <f t="shared" si="1"/>
        <v>26</v>
      </c>
      <c r="V6" s="94">
        <f t="shared" si="1"/>
        <v>26</v>
      </c>
    </row>
    <row r="7" spans="1:22" x14ac:dyDescent="0.2">
      <c r="A7" s="29">
        <v>3</v>
      </c>
      <c r="B7" s="29">
        <v>810</v>
      </c>
      <c r="C7" s="2" t="s">
        <v>69</v>
      </c>
      <c r="D7" s="29"/>
      <c r="E7" s="127"/>
      <c r="F7" s="99">
        <v>8</v>
      </c>
      <c r="G7" s="99">
        <v>8</v>
      </c>
      <c r="H7" s="99">
        <v>8</v>
      </c>
      <c r="I7" s="99">
        <v>8</v>
      </c>
      <c r="J7" s="99">
        <v>8</v>
      </c>
      <c r="K7" s="99">
        <v>8</v>
      </c>
      <c r="L7" s="49" t="s">
        <v>343</v>
      </c>
      <c r="M7" s="29"/>
      <c r="N7" s="29"/>
      <c r="O7" s="29"/>
      <c r="Q7" s="94">
        <f t="shared" si="2"/>
        <v>8</v>
      </c>
      <c r="R7" s="94">
        <f t="shared" si="1"/>
        <v>8</v>
      </c>
      <c r="S7" s="94">
        <f t="shared" si="1"/>
        <v>8</v>
      </c>
      <c r="T7" s="94">
        <f t="shared" si="1"/>
        <v>8</v>
      </c>
      <c r="U7" s="94">
        <f t="shared" si="1"/>
        <v>8</v>
      </c>
      <c r="V7" s="94">
        <f t="shared" si="1"/>
        <v>8</v>
      </c>
    </row>
    <row r="8" spans="1:22" x14ac:dyDescent="0.2">
      <c r="A8" s="29">
        <v>3</v>
      </c>
      <c r="B8" s="29">
        <v>820</v>
      </c>
      <c r="C8" s="2" t="s">
        <v>67</v>
      </c>
      <c r="D8" s="29"/>
      <c r="E8" s="127"/>
      <c r="F8" s="99">
        <v>2</v>
      </c>
      <c r="G8" s="99">
        <v>2</v>
      </c>
      <c r="H8" s="99">
        <v>2</v>
      </c>
      <c r="I8" s="99">
        <v>2</v>
      </c>
      <c r="J8" s="99">
        <v>2</v>
      </c>
      <c r="K8" s="99">
        <v>2</v>
      </c>
      <c r="L8" s="49" t="s">
        <v>343</v>
      </c>
      <c r="M8" s="29"/>
      <c r="N8" s="29"/>
      <c r="O8" s="29"/>
      <c r="Q8" s="94">
        <f t="shared" si="2"/>
        <v>2</v>
      </c>
      <c r="R8" s="94">
        <f t="shared" si="1"/>
        <v>2</v>
      </c>
      <c r="S8" s="94">
        <f t="shared" si="1"/>
        <v>2</v>
      </c>
      <c r="T8" s="94">
        <f t="shared" si="1"/>
        <v>2</v>
      </c>
      <c r="U8" s="94">
        <f t="shared" si="1"/>
        <v>2</v>
      </c>
      <c r="V8" s="94">
        <f t="shared" si="1"/>
        <v>2</v>
      </c>
    </row>
    <row r="9" spans="1:22" x14ac:dyDescent="0.2">
      <c r="A9" s="29">
        <v>3</v>
      </c>
      <c r="B9" s="29">
        <v>830</v>
      </c>
      <c r="C9" s="2" t="s">
        <v>70</v>
      </c>
      <c r="D9" s="29"/>
      <c r="E9" s="127"/>
      <c r="F9" s="99">
        <v>20</v>
      </c>
      <c r="G9" s="99">
        <v>20</v>
      </c>
      <c r="H9" s="99">
        <v>20</v>
      </c>
      <c r="I9" s="99">
        <v>20</v>
      </c>
      <c r="J9" s="99">
        <v>20</v>
      </c>
      <c r="K9" s="99">
        <v>20</v>
      </c>
      <c r="L9" s="49" t="s">
        <v>343</v>
      </c>
      <c r="M9" s="29"/>
      <c r="N9" s="29"/>
      <c r="O9" s="29"/>
      <c r="Q9" s="94">
        <f t="shared" si="2"/>
        <v>20</v>
      </c>
      <c r="R9" s="94">
        <f t="shared" si="1"/>
        <v>20</v>
      </c>
      <c r="S9" s="94">
        <f t="shared" si="1"/>
        <v>20</v>
      </c>
      <c r="T9" s="94">
        <f t="shared" si="1"/>
        <v>20</v>
      </c>
      <c r="U9" s="94">
        <f t="shared" si="1"/>
        <v>20</v>
      </c>
      <c r="V9" s="94">
        <f t="shared" si="1"/>
        <v>20</v>
      </c>
    </row>
    <row r="10" spans="1:22" x14ac:dyDescent="0.2">
      <c r="A10" s="29">
        <v>3</v>
      </c>
      <c r="B10" s="29">
        <v>840</v>
      </c>
      <c r="C10" s="2" t="s">
        <v>73</v>
      </c>
      <c r="D10" s="29"/>
      <c r="E10" s="127"/>
      <c r="F10" s="99">
        <v>10</v>
      </c>
      <c r="G10" s="99">
        <v>10</v>
      </c>
      <c r="H10" s="99">
        <v>10</v>
      </c>
      <c r="I10" s="99">
        <v>10</v>
      </c>
      <c r="J10" s="99">
        <v>10</v>
      </c>
      <c r="K10" s="99">
        <v>10</v>
      </c>
      <c r="L10" s="49" t="s">
        <v>343</v>
      </c>
      <c r="M10" s="29"/>
      <c r="N10" s="29"/>
      <c r="O10" s="29"/>
      <c r="Q10" s="94">
        <f t="shared" si="2"/>
        <v>10</v>
      </c>
      <c r="R10" s="94">
        <f t="shared" si="1"/>
        <v>10</v>
      </c>
      <c r="S10" s="94">
        <f t="shared" si="1"/>
        <v>10</v>
      </c>
      <c r="T10" s="94">
        <f t="shared" si="1"/>
        <v>10</v>
      </c>
      <c r="U10" s="94">
        <f t="shared" si="1"/>
        <v>10</v>
      </c>
      <c r="V10" s="94">
        <f t="shared" si="1"/>
        <v>10</v>
      </c>
    </row>
    <row r="11" spans="1:22" x14ac:dyDescent="0.2">
      <c r="A11" s="29">
        <v>3</v>
      </c>
      <c r="B11" s="29">
        <v>850</v>
      </c>
      <c r="C11" s="2" t="s">
        <v>72</v>
      </c>
      <c r="D11" s="29"/>
      <c r="E11" s="127"/>
      <c r="F11" s="99">
        <v>10</v>
      </c>
      <c r="G11" s="99">
        <v>10</v>
      </c>
      <c r="H11" s="99">
        <v>10</v>
      </c>
      <c r="I11" s="99">
        <v>10</v>
      </c>
      <c r="J11" s="99">
        <v>10</v>
      </c>
      <c r="K11" s="99">
        <v>10</v>
      </c>
      <c r="L11" s="49" t="s">
        <v>343</v>
      </c>
      <c r="M11" s="29"/>
      <c r="N11" s="29"/>
      <c r="O11" s="29"/>
      <c r="Q11" s="94">
        <f t="shared" si="2"/>
        <v>10</v>
      </c>
      <c r="R11" s="94">
        <f t="shared" si="1"/>
        <v>10</v>
      </c>
      <c r="S11" s="94">
        <f t="shared" si="1"/>
        <v>10</v>
      </c>
      <c r="T11" s="94">
        <f t="shared" si="1"/>
        <v>10</v>
      </c>
      <c r="U11" s="94">
        <f t="shared" si="1"/>
        <v>10</v>
      </c>
      <c r="V11" s="94">
        <f t="shared" si="1"/>
        <v>10</v>
      </c>
    </row>
    <row r="12" spans="1:22" x14ac:dyDescent="0.2">
      <c r="A12" s="29">
        <v>3</v>
      </c>
      <c r="B12" s="29">
        <v>860</v>
      </c>
      <c r="C12" s="2" t="s">
        <v>74</v>
      </c>
      <c r="D12" s="29"/>
      <c r="E12" s="127"/>
      <c r="F12" s="99">
        <v>9</v>
      </c>
      <c r="G12" s="99">
        <v>9</v>
      </c>
      <c r="H12" s="99">
        <v>9</v>
      </c>
      <c r="I12" s="99">
        <v>9</v>
      </c>
      <c r="J12" s="99">
        <v>9</v>
      </c>
      <c r="K12" s="99">
        <v>9</v>
      </c>
      <c r="L12" s="49" t="s">
        <v>343</v>
      </c>
      <c r="M12" s="29"/>
      <c r="N12" s="29"/>
      <c r="O12" s="29"/>
      <c r="Q12" s="94">
        <f t="shared" si="2"/>
        <v>9</v>
      </c>
      <c r="R12" s="94">
        <f t="shared" si="1"/>
        <v>9</v>
      </c>
      <c r="S12" s="94">
        <f t="shared" si="1"/>
        <v>9</v>
      </c>
      <c r="T12" s="94">
        <f t="shared" si="1"/>
        <v>9</v>
      </c>
      <c r="U12" s="94">
        <f t="shared" si="1"/>
        <v>9</v>
      </c>
      <c r="V12" s="94">
        <f t="shared" si="1"/>
        <v>9</v>
      </c>
    </row>
    <row r="13" spans="1:22" x14ac:dyDescent="0.2">
      <c r="A13" s="29">
        <v>3</v>
      </c>
      <c r="B13" s="29">
        <v>861</v>
      </c>
      <c r="C13" s="2" t="s">
        <v>397</v>
      </c>
      <c r="D13" s="29"/>
      <c r="E13" s="127"/>
      <c r="F13" s="99">
        <v>30</v>
      </c>
      <c r="G13" s="99">
        <v>30</v>
      </c>
      <c r="H13" s="99">
        <v>30</v>
      </c>
      <c r="I13" s="99">
        <v>30</v>
      </c>
      <c r="J13" s="99">
        <v>30</v>
      </c>
      <c r="K13" s="99">
        <v>30</v>
      </c>
      <c r="L13" s="49" t="s">
        <v>343</v>
      </c>
      <c r="M13" s="29"/>
      <c r="N13" s="29"/>
      <c r="O13" s="29"/>
      <c r="Q13" s="94">
        <f t="shared" si="2"/>
        <v>30</v>
      </c>
      <c r="R13" s="94">
        <f t="shared" si="1"/>
        <v>30</v>
      </c>
      <c r="S13" s="94">
        <f t="shared" si="1"/>
        <v>30</v>
      </c>
      <c r="T13" s="94">
        <f t="shared" si="1"/>
        <v>30</v>
      </c>
      <c r="U13" s="94">
        <f t="shared" si="1"/>
        <v>30</v>
      </c>
      <c r="V13" s="94">
        <f t="shared" si="1"/>
        <v>30</v>
      </c>
    </row>
    <row r="14" spans="1:22" x14ac:dyDescent="0.2">
      <c r="A14" s="29">
        <v>3</v>
      </c>
      <c r="B14" s="29">
        <v>870</v>
      </c>
      <c r="C14" s="2" t="s">
        <v>75</v>
      </c>
      <c r="D14" s="29"/>
      <c r="E14" s="127"/>
      <c r="F14" s="29">
        <f>60*3.25</f>
        <v>195</v>
      </c>
      <c r="G14" s="29">
        <f t="shared" ref="G14:J14" si="3">60*3.25</f>
        <v>195</v>
      </c>
      <c r="H14" s="29">
        <f t="shared" si="3"/>
        <v>195</v>
      </c>
      <c r="I14" s="29">
        <f t="shared" si="3"/>
        <v>195</v>
      </c>
      <c r="J14" s="29">
        <f t="shared" si="3"/>
        <v>195</v>
      </c>
      <c r="K14" s="29"/>
      <c r="L14" s="49" t="s">
        <v>343</v>
      </c>
      <c r="M14" s="29"/>
      <c r="N14" s="29"/>
      <c r="O14" s="29"/>
      <c r="Q14" s="94">
        <f t="shared" si="2"/>
        <v>195</v>
      </c>
      <c r="R14" s="94">
        <f t="shared" si="1"/>
        <v>195</v>
      </c>
      <c r="S14" s="94">
        <f t="shared" si="1"/>
        <v>195</v>
      </c>
      <c r="T14" s="94">
        <f t="shared" si="1"/>
        <v>195</v>
      </c>
      <c r="U14" s="94">
        <f t="shared" si="1"/>
        <v>195</v>
      </c>
      <c r="V14" s="94">
        <f t="shared" si="1"/>
        <v>0</v>
      </c>
    </row>
    <row r="15" spans="1:22" x14ac:dyDescent="0.2">
      <c r="A15" s="29">
        <v>3</v>
      </c>
      <c r="B15" s="29">
        <v>880</v>
      </c>
      <c r="C15" s="2" t="s">
        <v>323</v>
      </c>
      <c r="D15" s="29"/>
      <c r="E15" s="127"/>
      <c r="F15" s="29">
        <v>5</v>
      </c>
      <c r="G15" s="29">
        <v>5</v>
      </c>
      <c r="H15" s="29">
        <v>5</v>
      </c>
      <c r="I15" s="29">
        <v>5</v>
      </c>
      <c r="J15" s="29">
        <v>5</v>
      </c>
      <c r="K15" s="29">
        <v>5</v>
      </c>
      <c r="L15" s="49" t="s">
        <v>300</v>
      </c>
      <c r="M15" s="29"/>
      <c r="N15" s="29"/>
      <c r="O15" s="29"/>
      <c r="Q15" s="94">
        <f t="shared" si="2"/>
        <v>5</v>
      </c>
      <c r="R15" s="94">
        <f t="shared" si="1"/>
        <v>5</v>
      </c>
      <c r="S15" s="94">
        <f t="shared" si="1"/>
        <v>5</v>
      </c>
      <c r="T15" s="94">
        <f t="shared" si="1"/>
        <v>5</v>
      </c>
      <c r="U15" s="94">
        <f t="shared" si="1"/>
        <v>5</v>
      </c>
      <c r="V15" s="94">
        <f t="shared" si="1"/>
        <v>5</v>
      </c>
    </row>
    <row r="16" spans="1:22" x14ac:dyDescent="0.2">
      <c r="A16" s="29">
        <v>3</v>
      </c>
      <c r="B16" s="29">
        <v>890</v>
      </c>
      <c r="C16" s="2" t="s">
        <v>104</v>
      </c>
      <c r="D16" s="29"/>
      <c r="E16" s="127"/>
      <c r="F16" s="99">
        <v>13</v>
      </c>
      <c r="G16" s="99">
        <v>13</v>
      </c>
      <c r="H16" s="99">
        <v>13</v>
      </c>
      <c r="I16" s="99">
        <v>13</v>
      </c>
      <c r="J16" s="99">
        <v>13</v>
      </c>
      <c r="K16" s="99">
        <v>13</v>
      </c>
      <c r="L16" s="49" t="s">
        <v>343</v>
      </c>
      <c r="M16" s="29"/>
      <c r="N16" s="29"/>
      <c r="O16" s="29"/>
      <c r="Q16" s="94">
        <f t="shared" si="2"/>
        <v>13</v>
      </c>
      <c r="R16" s="94">
        <f t="shared" si="1"/>
        <v>13</v>
      </c>
      <c r="S16" s="94">
        <f t="shared" si="1"/>
        <v>13</v>
      </c>
      <c r="T16" s="94">
        <f t="shared" si="1"/>
        <v>13</v>
      </c>
      <c r="U16" s="94">
        <f t="shared" si="1"/>
        <v>13</v>
      </c>
      <c r="V16" s="94">
        <f t="shared" si="1"/>
        <v>13</v>
      </c>
    </row>
    <row r="17" spans="1:22" x14ac:dyDescent="0.2">
      <c r="A17" s="29">
        <v>3</v>
      </c>
      <c r="B17" s="29">
        <v>900</v>
      </c>
      <c r="C17" s="2" t="s">
        <v>429</v>
      </c>
      <c r="D17" s="29"/>
      <c r="E17" s="127"/>
      <c r="F17" s="99">
        <v>5</v>
      </c>
      <c r="G17" s="99">
        <v>5</v>
      </c>
      <c r="H17" s="99">
        <v>5</v>
      </c>
      <c r="I17" s="99">
        <v>5</v>
      </c>
      <c r="J17" s="99">
        <v>5</v>
      </c>
      <c r="K17" s="99">
        <v>5</v>
      </c>
      <c r="L17" s="49" t="s">
        <v>343</v>
      </c>
      <c r="M17" s="29"/>
      <c r="N17" s="29"/>
      <c r="O17" s="29"/>
      <c r="Q17" s="94">
        <f t="shared" si="2"/>
        <v>5</v>
      </c>
      <c r="R17" s="94">
        <f t="shared" si="1"/>
        <v>5</v>
      </c>
      <c r="S17" s="94">
        <f t="shared" si="1"/>
        <v>5</v>
      </c>
      <c r="T17" s="94">
        <f t="shared" si="1"/>
        <v>5</v>
      </c>
      <c r="U17" s="94">
        <f t="shared" si="1"/>
        <v>5</v>
      </c>
      <c r="V17" s="94">
        <f t="shared" si="1"/>
        <v>5</v>
      </c>
    </row>
    <row r="18" spans="1:22" x14ac:dyDescent="0.2">
      <c r="A18" s="29">
        <v>3</v>
      </c>
      <c r="B18" s="29">
        <v>910</v>
      </c>
      <c r="C18" s="2" t="s">
        <v>102</v>
      </c>
      <c r="D18" s="29"/>
      <c r="E18" s="127"/>
      <c r="F18" s="99">
        <v>20</v>
      </c>
      <c r="G18" s="99">
        <v>20</v>
      </c>
      <c r="H18" s="99">
        <v>20</v>
      </c>
      <c r="I18" s="99">
        <v>20</v>
      </c>
      <c r="J18" s="99">
        <v>20</v>
      </c>
      <c r="K18" s="99">
        <v>20</v>
      </c>
      <c r="L18" s="49" t="s">
        <v>343</v>
      </c>
      <c r="M18" s="29"/>
      <c r="N18" s="29"/>
      <c r="O18" s="29"/>
      <c r="Q18" s="94">
        <f t="shared" si="2"/>
        <v>20</v>
      </c>
      <c r="R18" s="94">
        <f t="shared" si="1"/>
        <v>20</v>
      </c>
      <c r="S18" s="94">
        <f t="shared" si="1"/>
        <v>20</v>
      </c>
      <c r="T18" s="94">
        <f t="shared" si="1"/>
        <v>20</v>
      </c>
      <c r="U18" s="94">
        <f t="shared" si="1"/>
        <v>20</v>
      </c>
      <c r="V18" s="94">
        <f t="shared" si="1"/>
        <v>20</v>
      </c>
    </row>
    <row r="19" spans="1:22" x14ac:dyDescent="0.2">
      <c r="A19" s="29">
        <v>3</v>
      </c>
      <c r="B19" s="29">
        <v>920</v>
      </c>
      <c r="C19" s="2" t="s">
        <v>96</v>
      </c>
      <c r="D19" s="29"/>
      <c r="E19" s="127"/>
      <c r="F19" s="99">
        <v>20</v>
      </c>
      <c r="G19" s="99">
        <v>20</v>
      </c>
      <c r="H19" s="99">
        <v>20</v>
      </c>
      <c r="I19" s="99">
        <v>20</v>
      </c>
      <c r="J19" s="99">
        <v>20</v>
      </c>
      <c r="K19" s="99">
        <v>20</v>
      </c>
      <c r="L19" s="49" t="s">
        <v>343</v>
      </c>
      <c r="M19" s="29"/>
      <c r="N19" s="29"/>
      <c r="O19" s="29"/>
      <c r="Q19" s="94">
        <f t="shared" si="2"/>
        <v>20</v>
      </c>
      <c r="R19" s="94">
        <f t="shared" ref="R19:R21" si="4">IF($D19="*",0,G19)</f>
        <v>20</v>
      </c>
      <c r="S19" s="94">
        <f t="shared" ref="S19:S21" si="5">IF($D19="*",0,H19)</f>
        <v>20</v>
      </c>
      <c r="T19" s="94">
        <f t="shared" ref="T19:T21" si="6">IF($D19="*",0,I19)</f>
        <v>20</v>
      </c>
      <c r="U19" s="94">
        <f t="shared" ref="U19:U21" si="7">IF($D19="*",0,J19)</f>
        <v>20</v>
      </c>
      <c r="V19" s="94">
        <f t="shared" ref="V19:V21" si="8">IF($D19="*",0,K19)</f>
        <v>20</v>
      </c>
    </row>
    <row r="20" spans="1:22" x14ac:dyDescent="0.2">
      <c r="A20" s="29">
        <v>3</v>
      </c>
      <c r="B20" s="29">
        <v>930</v>
      </c>
      <c r="C20" s="2" t="s">
        <v>81</v>
      </c>
      <c r="D20" s="29"/>
      <c r="E20" s="127"/>
      <c r="F20" s="99">
        <v>9</v>
      </c>
      <c r="G20" s="99">
        <v>9</v>
      </c>
      <c r="H20" s="99">
        <v>9</v>
      </c>
      <c r="I20" s="99">
        <v>9</v>
      </c>
      <c r="J20" s="99">
        <v>9</v>
      </c>
      <c r="K20" s="99">
        <v>9</v>
      </c>
      <c r="L20" s="49" t="s">
        <v>343</v>
      </c>
      <c r="M20" s="29"/>
      <c r="N20" s="29"/>
      <c r="O20" s="29"/>
      <c r="Q20" s="94">
        <f t="shared" si="2"/>
        <v>9</v>
      </c>
      <c r="R20" s="94">
        <f t="shared" si="4"/>
        <v>9</v>
      </c>
      <c r="S20" s="94">
        <f t="shared" si="5"/>
        <v>9</v>
      </c>
      <c r="T20" s="94">
        <f t="shared" si="6"/>
        <v>9</v>
      </c>
      <c r="U20" s="94">
        <f t="shared" si="7"/>
        <v>9</v>
      </c>
      <c r="V20" s="94">
        <f t="shared" si="8"/>
        <v>9</v>
      </c>
    </row>
    <row r="21" spans="1:22" x14ac:dyDescent="0.2">
      <c r="A21" s="29">
        <v>3</v>
      </c>
      <c r="B21" s="29">
        <v>940</v>
      </c>
      <c r="C21" s="2" t="s">
        <v>124</v>
      </c>
      <c r="D21" s="29"/>
      <c r="E21" s="127"/>
      <c r="F21" s="29">
        <v>10</v>
      </c>
      <c r="G21" s="29">
        <v>10</v>
      </c>
      <c r="H21" s="29">
        <v>10</v>
      </c>
      <c r="I21" s="29">
        <v>10</v>
      </c>
      <c r="J21" s="29">
        <v>10</v>
      </c>
      <c r="K21" s="29">
        <v>10</v>
      </c>
      <c r="L21" s="49" t="s">
        <v>343</v>
      </c>
      <c r="M21" s="29" t="s">
        <v>343</v>
      </c>
      <c r="N21" s="29">
        <v>10</v>
      </c>
      <c r="O21" s="29">
        <v>0</v>
      </c>
      <c r="Q21" s="94">
        <f t="shared" si="2"/>
        <v>10</v>
      </c>
      <c r="R21" s="94">
        <f t="shared" si="4"/>
        <v>10</v>
      </c>
      <c r="S21" s="94">
        <f t="shared" si="5"/>
        <v>10</v>
      </c>
      <c r="T21" s="94">
        <f t="shared" si="6"/>
        <v>10</v>
      </c>
      <c r="U21" s="94">
        <f t="shared" si="7"/>
        <v>10</v>
      </c>
      <c r="V21" s="94">
        <f t="shared" si="8"/>
        <v>10</v>
      </c>
    </row>
    <row r="22" spans="1:22" x14ac:dyDescent="0.2">
      <c r="A22" s="124">
        <v>3</v>
      </c>
      <c r="B22" s="124">
        <v>945</v>
      </c>
      <c r="C22" s="2" t="s">
        <v>489</v>
      </c>
      <c r="D22" s="124"/>
      <c r="E22" s="127"/>
      <c r="F22" s="124">
        <v>18</v>
      </c>
      <c r="G22" s="124">
        <v>18</v>
      </c>
      <c r="H22" s="124">
        <v>18</v>
      </c>
      <c r="I22" s="124">
        <v>18</v>
      </c>
      <c r="J22" s="124">
        <v>18</v>
      </c>
      <c r="K22" s="124">
        <v>18</v>
      </c>
      <c r="L22" s="49" t="s">
        <v>343</v>
      </c>
      <c r="M22" s="124"/>
      <c r="N22" s="124"/>
      <c r="O22" s="124"/>
      <c r="Q22" s="94">
        <f t="shared" ref="Q22:Q60" si="9">IF($D24="*",0,F24)</f>
        <v>55</v>
      </c>
      <c r="R22" s="94">
        <f t="shared" ref="R22:R60" si="10">IF($D24="*",0,G24)</f>
        <v>55</v>
      </c>
      <c r="S22" s="94">
        <f t="shared" ref="S22:S60" si="11">IF($D24="*",0,H24)</f>
        <v>55</v>
      </c>
      <c r="T22" s="94">
        <f t="shared" ref="T22:T60" si="12">IF($D24="*",0,I24)</f>
        <v>55</v>
      </c>
      <c r="U22" s="94">
        <f t="shared" ref="U22:U60" si="13">IF($D24="*",0,J24)</f>
        <v>55</v>
      </c>
      <c r="V22" s="94">
        <f t="shared" ref="V22:V60" si="14">IF($D24="*",0,K24)</f>
        <v>55</v>
      </c>
    </row>
    <row r="23" spans="1:22" x14ac:dyDescent="0.2">
      <c r="A23" s="124"/>
      <c r="B23" s="124"/>
      <c r="C23" s="2"/>
      <c r="D23" s="124"/>
      <c r="E23" s="127"/>
      <c r="F23" s="124"/>
      <c r="G23" s="124"/>
      <c r="H23" s="124"/>
      <c r="I23" s="124"/>
      <c r="J23" s="124"/>
      <c r="K23" s="124"/>
      <c r="L23" s="49"/>
      <c r="M23" s="124"/>
      <c r="N23" s="124"/>
      <c r="O23" s="124"/>
      <c r="Q23" s="94">
        <f t="shared" si="9"/>
        <v>15</v>
      </c>
      <c r="R23" s="94">
        <f t="shared" si="10"/>
        <v>15</v>
      </c>
      <c r="S23" s="94">
        <f t="shared" si="11"/>
        <v>15</v>
      </c>
      <c r="T23" s="94">
        <f t="shared" si="12"/>
        <v>15</v>
      </c>
      <c r="U23" s="94">
        <f t="shared" si="13"/>
        <v>15</v>
      </c>
      <c r="V23" s="94">
        <f t="shared" si="14"/>
        <v>15</v>
      </c>
    </row>
    <row r="24" spans="1:22" x14ac:dyDescent="0.2">
      <c r="A24" s="29">
        <v>3</v>
      </c>
      <c r="B24" s="29">
        <v>970</v>
      </c>
      <c r="C24" s="2" t="s">
        <v>76</v>
      </c>
      <c r="D24" s="29"/>
      <c r="E24" s="127"/>
      <c r="F24" s="99">
        <v>55</v>
      </c>
      <c r="G24" s="99">
        <v>55</v>
      </c>
      <c r="H24" s="99">
        <v>55</v>
      </c>
      <c r="I24" s="99">
        <v>55</v>
      </c>
      <c r="J24" s="99">
        <v>55</v>
      </c>
      <c r="K24" s="99">
        <v>55</v>
      </c>
      <c r="L24" s="49" t="s">
        <v>300</v>
      </c>
      <c r="M24" s="29"/>
      <c r="N24" s="29"/>
      <c r="O24" s="29"/>
      <c r="Q24" s="94">
        <f t="shared" si="9"/>
        <v>35</v>
      </c>
      <c r="R24" s="94">
        <f t="shared" si="10"/>
        <v>35</v>
      </c>
      <c r="S24" s="94">
        <f t="shared" si="11"/>
        <v>35</v>
      </c>
      <c r="T24" s="94">
        <f t="shared" si="12"/>
        <v>35</v>
      </c>
      <c r="U24" s="94">
        <f t="shared" si="13"/>
        <v>35</v>
      </c>
      <c r="V24" s="94">
        <f t="shared" si="14"/>
        <v>35</v>
      </c>
    </row>
    <row r="25" spans="1:22" x14ac:dyDescent="0.2">
      <c r="A25" s="29">
        <v>3</v>
      </c>
      <c r="B25" s="29">
        <v>980</v>
      </c>
      <c r="C25" s="2" t="s">
        <v>77</v>
      </c>
      <c r="D25" s="29"/>
      <c r="E25" s="127"/>
      <c r="F25" s="29">
        <v>15</v>
      </c>
      <c r="G25" s="29">
        <v>15</v>
      </c>
      <c r="H25" s="29">
        <v>15</v>
      </c>
      <c r="I25" s="29">
        <v>15</v>
      </c>
      <c r="J25" s="29">
        <v>15</v>
      </c>
      <c r="K25" s="29">
        <v>15</v>
      </c>
      <c r="L25" s="49" t="s">
        <v>300</v>
      </c>
      <c r="M25" s="29"/>
      <c r="N25" s="29"/>
      <c r="O25" s="29"/>
      <c r="Q25" s="94">
        <f t="shared" si="9"/>
        <v>65</v>
      </c>
      <c r="R25" s="94">
        <f t="shared" si="10"/>
        <v>65</v>
      </c>
      <c r="S25" s="94">
        <f t="shared" si="11"/>
        <v>65</v>
      </c>
      <c r="T25" s="94">
        <f t="shared" si="12"/>
        <v>65</v>
      </c>
      <c r="U25" s="94">
        <f t="shared" si="13"/>
        <v>65</v>
      </c>
      <c r="V25" s="94">
        <f t="shared" si="14"/>
        <v>65</v>
      </c>
    </row>
    <row r="26" spans="1:22" x14ac:dyDescent="0.2">
      <c r="A26" s="29">
        <v>3</v>
      </c>
      <c r="B26" s="29">
        <v>990</v>
      </c>
      <c r="C26" s="2" t="s">
        <v>109</v>
      </c>
      <c r="D26" s="29"/>
      <c r="E26" s="127"/>
      <c r="F26" s="29">
        <v>35</v>
      </c>
      <c r="G26" s="29">
        <v>35</v>
      </c>
      <c r="H26" s="29">
        <v>35</v>
      </c>
      <c r="I26" s="29">
        <v>35</v>
      </c>
      <c r="J26" s="29">
        <v>35</v>
      </c>
      <c r="K26" s="29">
        <v>35</v>
      </c>
      <c r="L26" s="49" t="s">
        <v>300</v>
      </c>
      <c r="M26" s="29"/>
      <c r="N26" s="29"/>
      <c r="O26" s="29"/>
      <c r="P26" t="s">
        <v>438</v>
      </c>
      <c r="Q26" s="94">
        <f t="shared" si="9"/>
        <v>120</v>
      </c>
      <c r="R26" s="94">
        <f t="shared" si="10"/>
        <v>120</v>
      </c>
      <c r="S26" s="94">
        <f t="shared" si="11"/>
        <v>120</v>
      </c>
      <c r="T26" s="94">
        <f t="shared" si="12"/>
        <v>120</v>
      </c>
      <c r="U26" s="94">
        <f t="shared" si="13"/>
        <v>120</v>
      </c>
      <c r="V26" s="94">
        <f t="shared" si="14"/>
        <v>120</v>
      </c>
    </row>
    <row r="27" spans="1:22" x14ac:dyDescent="0.2">
      <c r="A27" s="29">
        <v>3</v>
      </c>
      <c r="B27" s="29">
        <v>1000</v>
      </c>
      <c r="C27" s="2" t="s">
        <v>112</v>
      </c>
      <c r="D27" s="29"/>
      <c r="E27" s="127"/>
      <c r="F27" s="29">
        <v>65</v>
      </c>
      <c r="G27" s="29">
        <v>65</v>
      </c>
      <c r="H27" s="29">
        <v>65</v>
      </c>
      <c r="I27" s="29">
        <v>65</v>
      </c>
      <c r="J27" s="29">
        <v>65</v>
      </c>
      <c r="K27" s="29">
        <v>65</v>
      </c>
      <c r="L27" s="49" t="s">
        <v>300</v>
      </c>
      <c r="M27" s="29"/>
      <c r="N27" s="29"/>
      <c r="O27" s="29"/>
      <c r="P27" t="s">
        <v>438</v>
      </c>
      <c r="Q27" s="94">
        <f t="shared" si="9"/>
        <v>0</v>
      </c>
      <c r="R27" s="94">
        <f t="shared" si="10"/>
        <v>0</v>
      </c>
      <c r="S27" s="94">
        <f t="shared" si="11"/>
        <v>0</v>
      </c>
      <c r="T27" s="94">
        <f t="shared" si="12"/>
        <v>0</v>
      </c>
      <c r="U27" s="94">
        <f t="shared" si="13"/>
        <v>0</v>
      </c>
      <c r="V27" s="94">
        <f t="shared" si="14"/>
        <v>0</v>
      </c>
    </row>
    <row r="28" spans="1:22" x14ac:dyDescent="0.2">
      <c r="A28" s="29">
        <v>3</v>
      </c>
      <c r="B28" s="29">
        <v>1010</v>
      </c>
      <c r="C28" s="2" t="s">
        <v>113</v>
      </c>
      <c r="D28" s="29"/>
      <c r="E28" s="127"/>
      <c r="F28" s="29">
        <v>120</v>
      </c>
      <c r="G28" s="29">
        <v>120</v>
      </c>
      <c r="H28" s="29">
        <v>120</v>
      </c>
      <c r="I28" s="29">
        <v>120</v>
      </c>
      <c r="J28" s="29">
        <v>120</v>
      </c>
      <c r="K28" s="29">
        <v>120</v>
      </c>
      <c r="L28" s="49" t="s">
        <v>366</v>
      </c>
      <c r="M28" s="29"/>
      <c r="N28" s="29"/>
      <c r="O28" s="29"/>
      <c r="P28" t="s">
        <v>438</v>
      </c>
      <c r="Q28" s="94">
        <f t="shared" si="9"/>
        <v>120</v>
      </c>
      <c r="R28" s="94">
        <f t="shared" si="10"/>
        <v>120</v>
      </c>
      <c r="S28" s="94">
        <f t="shared" si="11"/>
        <v>120</v>
      </c>
      <c r="T28" s="94">
        <f t="shared" si="12"/>
        <v>120</v>
      </c>
      <c r="U28" s="94">
        <f t="shared" si="13"/>
        <v>120</v>
      </c>
      <c r="V28" s="94">
        <f t="shared" si="14"/>
        <v>120</v>
      </c>
    </row>
    <row r="29" spans="1:22" x14ac:dyDescent="0.2">
      <c r="A29" s="29">
        <v>3</v>
      </c>
      <c r="B29" s="29">
        <v>1020</v>
      </c>
      <c r="C29" s="2" t="s">
        <v>324</v>
      </c>
      <c r="D29" s="29" t="s">
        <v>336</v>
      </c>
      <c r="E29" s="127"/>
      <c r="F29" s="29">
        <v>10</v>
      </c>
      <c r="G29" s="29">
        <v>10</v>
      </c>
      <c r="H29" s="29">
        <v>10</v>
      </c>
      <c r="I29" s="29">
        <v>10</v>
      </c>
      <c r="J29" s="29">
        <v>10</v>
      </c>
      <c r="K29" s="29">
        <v>10</v>
      </c>
      <c r="L29" s="49" t="s">
        <v>306</v>
      </c>
      <c r="M29" s="29"/>
      <c r="N29" s="29"/>
      <c r="O29" s="29"/>
      <c r="Q29" s="94">
        <f t="shared" si="9"/>
        <v>20</v>
      </c>
      <c r="R29" s="94">
        <f t="shared" si="10"/>
        <v>20</v>
      </c>
      <c r="S29" s="94">
        <f t="shared" si="11"/>
        <v>20</v>
      </c>
      <c r="T29" s="94">
        <f t="shared" si="12"/>
        <v>20</v>
      </c>
      <c r="U29" s="94">
        <f t="shared" si="13"/>
        <v>20</v>
      </c>
      <c r="V29" s="94">
        <f t="shared" si="14"/>
        <v>20</v>
      </c>
    </row>
    <row r="30" spans="1:22" x14ac:dyDescent="0.2">
      <c r="A30" s="29">
        <v>3</v>
      </c>
      <c r="B30" s="29">
        <v>1030</v>
      </c>
      <c r="C30" s="2" t="s">
        <v>97</v>
      </c>
      <c r="D30" s="29"/>
      <c r="E30" s="127"/>
      <c r="F30" s="29">
        <v>120</v>
      </c>
      <c r="G30" s="29">
        <v>120</v>
      </c>
      <c r="H30" s="29">
        <v>120</v>
      </c>
      <c r="I30" s="29">
        <v>120</v>
      </c>
      <c r="J30" s="29">
        <v>120</v>
      </c>
      <c r="K30" s="29">
        <v>120</v>
      </c>
      <c r="L30" s="49" t="s">
        <v>366</v>
      </c>
      <c r="M30" s="29"/>
      <c r="N30" s="29"/>
      <c r="O30" s="29"/>
      <c r="P30" t="s">
        <v>438</v>
      </c>
      <c r="Q30" s="94">
        <f t="shared" si="9"/>
        <v>16</v>
      </c>
      <c r="R30" s="94">
        <f t="shared" si="10"/>
        <v>16</v>
      </c>
      <c r="S30" s="94">
        <f t="shared" si="11"/>
        <v>16</v>
      </c>
      <c r="T30" s="94">
        <f t="shared" si="12"/>
        <v>16</v>
      </c>
      <c r="U30" s="94">
        <f t="shared" si="13"/>
        <v>16</v>
      </c>
      <c r="V30" s="94">
        <f t="shared" si="14"/>
        <v>16</v>
      </c>
    </row>
    <row r="31" spans="1:22" x14ac:dyDescent="0.2">
      <c r="A31" s="29">
        <v>3</v>
      </c>
      <c r="B31" s="29">
        <v>1060</v>
      </c>
      <c r="C31" s="2" t="s">
        <v>98</v>
      </c>
      <c r="D31" s="29"/>
      <c r="E31" s="127"/>
      <c r="F31" s="29">
        <v>20</v>
      </c>
      <c r="G31" s="29">
        <v>20</v>
      </c>
      <c r="H31" s="29">
        <v>20</v>
      </c>
      <c r="I31" s="29">
        <v>20</v>
      </c>
      <c r="J31" s="29">
        <v>20</v>
      </c>
      <c r="K31" s="29">
        <v>20</v>
      </c>
      <c r="L31" s="49" t="s">
        <v>366</v>
      </c>
      <c r="M31" s="29"/>
      <c r="N31" s="29"/>
      <c r="O31" s="29"/>
      <c r="Q31" s="94">
        <f t="shared" si="9"/>
        <v>0</v>
      </c>
      <c r="R31" s="94">
        <f t="shared" si="10"/>
        <v>0</v>
      </c>
      <c r="S31" s="94">
        <f t="shared" si="11"/>
        <v>0</v>
      </c>
      <c r="T31" s="94">
        <f t="shared" si="12"/>
        <v>0</v>
      </c>
      <c r="U31" s="94">
        <f t="shared" si="13"/>
        <v>0</v>
      </c>
      <c r="V31" s="94">
        <f t="shared" si="14"/>
        <v>0</v>
      </c>
    </row>
    <row r="32" spans="1:22" x14ac:dyDescent="0.2">
      <c r="A32" s="29">
        <v>3</v>
      </c>
      <c r="B32" s="29">
        <v>1070</v>
      </c>
      <c r="C32" s="2" t="s">
        <v>119</v>
      </c>
      <c r="D32" s="29"/>
      <c r="E32" s="127"/>
      <c r="F32" s="29">
        <v>16</v>
      </c>
      <c r="G32" s="29">
        <v>16</v>
      </c>
      <c r="H32" s="29">
        <v>16</v>
      </c>
      <c r="I32" s="29">
        <v>16</v>
      </c>
      <c r="J32" s="29">
        <v>16</v>
      </c>
      <c r="K32" s="29">
        <v>16</v>
      </c>
      <c r="L32" s="49" t="s">
        <v>366</v>
      </c>
      <c r="M32" s="29"/>
      <c r="N32" s="29"/>
      <c r="O32" s="29"/>
      <c r="Q32" s="94">
        <f t="shared" si="9"/>
        <v>10</v>
      </c>
      <c r="R32" s="94">
        <f t="shared" si="10"/>
        <v>10</v>
      </c>
      <c r="S32" s="94">
        <f t="shared" si="11"/>
        <v>10</v>
      </c>
      <c r="T32" s="94">
        <f t="shared" si="12"/>
        <v>10</v>
      </c>
      <c r="U32" s="94">
        <f t="shared" si="13"/>
        <v>10</v>
      </c>
      <c r="V32" s="94">
        <f t="shared" si="14"/>
        <v>10</v>
      </c>
    </row>
    <row r="33" spans="1:22" x14ac:dyDescent="0.2">
      <c r="A33" s="29">
        <v>3</v>
      </c>
      <c r="B33" s="29">
        <v>1090</v>
      </c>
      <c r="C33" s="2" t="s">
        <v>164</v>
      </c>
      <c r="D33" s="29" t="s">
        <v>336</v>
      </c>
      <c r="E33" s="127"/>
      <c r="F33" s="29">
        <v>10</v>
      </c>
      <c r="G33" s="29">
        <v>10</v>
      </c>
      <c r="H33" s="29">
        <v>10</v>
      </c>
      <c r="I33" s="29">
        <v>10</v>
      </c>
      <c r="J33" s="29">
        <v>10</v>
      </c>
      <c r="K33" s="29">
        <v>10</v>
      </c>
      <c r="L33" s="49" t="s">
        <v>306</v>
      </c>
      <c r="M33" s="29"/>
      <c r="N33" s="29"/>
      <c r="O33" s="29"/>
      <c r="Q33" s="94">
        <f t="shared" si="9"/>
        <v>20</v>
      </c>
      <c r="R33" s="94">
        <f t="shared" si="10"/>
        <v>20</v>
      </c>
      <c r="S33" s="94">
        <f t="shared" si="11"/>
        <v>20</v>
      </c>
      <c r="T33" s="94">
        <f t="shared" si="12"/>
        <v>20</v>
      </c>
      <c r="U33" s="94">
        <f t="shared" si="13"/>
        <v>20</v>
      </c>
      <c r="V33" s="94">
        <f t="shared" si="14"/>
        <v>20</v>
      </c>
    </row>
    <row r="34" spans="1:22" x14ac:dyDescent="0.2">
      <c r="A34" s="29">
        <v>3</v>
      </c>
      <c r="B34" s="29">
        <v>1110</v>
      </c>
      <c r="C34" s="2" t="s">
        <v>99</v>
      </c>
      <c r="D34" s="29"/>
      <c r="E34" s="127"/>
      <c r="F34" s="29">
        <v>10</v>
      </c>
      <c r="G34" s="29">
        <v>10</v>
      </c>
      <c r="H34" s="29">
        <v>10</v>
      </c>
      <c r="I34" s="29">
        <v>10</v>
      </c>
      <c r="J34" s="29">
        <v>10</v>
      </c>
      <c r="K34" s="29">
        <v>10</v>
      </c>
      <c r="L34" s="49" t="s">
        <v>343</v>
      </c>
      <c r="M34" s="29"/>
      <c r="N34" s="29"/>
      <c r="O34" s="29"/>
      <c r="Q34" s="94">
        <f t="shared" si="9"/>
        <v>90</v>
      </c>
      <c r="R34" s="94">
        <f t="shared" si="10"/>
        <v>100</v>
      </c>
      <c r="S34" s="94">
        <f t="shared" si="11"/>
        <v>90</v>
      </c>
      <c r="T34" s="94">
        <f t="shared" si="12"/>
        <v>100</v>
      </c>
      <c r="U34" s="94">
        <f t="shared" si="13"/>
        <v>110</v>
      </c>
      <c r="V34" s="94">
        <f t="shared" si="14"/>
        <v>110</v>
      </c>
    </row>
    <row r="35" spans="1:22" x14ac:dyDescent="0.2">
      <c r="A35" s="29">
        <v>3</v>
      </c>
      <c r="B35" s="29">
        <v>1130</v>
      </c>
      <c r="C35" s="2" t="s">
        <v>78</v>
      </c>
      <c r="D35" s="29"/>
      <c r="E35" s="127"/>
      <c r="F35" s="29">
        <v>20</v>
      </c>
      <c r="G35" s="29">
        <v>20</v>
      </c>
      <c r="H35" s="29">
        <v>20</v>
      </c>
      <c r="I35" s="29">
        <v>20</v>
      </c>
      <c r="J35" s="29">
        <v>20</v>
      </c>
      <c r="K35" s="29">
        <v>20</v>
      </c>
      <c r="L35" s="49" t="s">
        <v>343</v>
      </c>
      <c r="M35" s="29"/>
      <c r="N35" s="29"/>
      <c r="O35" s="29"/>
      <c r="Q35" s="94">
        <f t="shared" si="9"/>
        <v>5</v>
      </c>
      <c r="R35" s="94">
        <f t="shared" si="10"/>
        <v>5</v>
      </c>
      <c r="S35" s="94">
        <f t="shared" si="11"/>
        <v>5</v>
      </c>
      <c r="T35" s="94">
        <f t="shared" si="12"/>
        <v>5</v>
      </c>
      <c r="U35" s="94">
        <f t="shared" si="13"/>
        <v>5</v>
      </c>
      <c r="V35" s="94">
        <f t="shared" si="14"/>
        <v>5</v>
      </c>
    </row>
    <row r="36" spans="1:22" x14ac:dyDescent="0.2">
      <c r="A36" s="29">
        <v>3</v>
      </c>
      <c r="B36" s="29">
        <v>1140</v>
      </c>
      <c r="C36" s="2" t="s">
        <v>79</v>
      </c>
      <c r="D36" s="29"/>
      <c r="E36" s="127"/>
      <c r="F36" s="99">
        <v>90</v>
      </c>
      <c r="G36" s="99">
        <v>100</v>
      </c>
      <c r="H36" s="99">
        <v>90</v>
      </c>
      <c r="I36" s="99">
        <v>100</v>
      </c>
      <c r="J36" s="99">
        <v>110</v>
      </c>
      <c r="K36" s="99">
        <v>110</v>
      </c>
      <c r="L36" s="49" t="s">
        <v>340</v>
      </c>
      <c r="M36" s="29"/>
      <c r="N36" s="29"/>
      <c r="O36" s="29"/>
      <c r="Q36" s="94">
        <f t="shared" ref="Q36:V37" si="15">IF($D39="*",0,F39)</f>
        <v>8</v>
      </c>
      <c r="R36" s="94">
        <f t="shared" si="15"/>
        <v>8</v>
      </c>
      <c r="S36" s="94">
        <f t="shared" si="15"/>
        <v>8</v>
      </c>
      <c r="T36" s="94">
        <f t="shared" si="15"/>
        <v>8</v>
      </c>
      <c r="U36" s="94">
        <f t="shared" si="15"/>
        <v>8</v>
      </c>
      <c r="V36" s="94">
        <f t="shared" si="15"/>
        <v>8</v>
      </c>
    </row>
    <row r="37" spans="1:22" x14ac:dyDescent="0.2">
      <c r="A37" s="29">
        <v>3</v>
      </c>
      <c r="B37" s="29">
        <v>1150</v>
      </c>
      <c r="C37" s="2" t="s">
        <v>80</v>
      </c>
      <c r="D37" s="29"/>
      <c r="E37" s="127"/>
      <c r="F37" s="29">
        <v>5</v>
      </c>
      <c r="G37" s="29">
        <v>5</v>
      </c>
      <c r="H37" s="29">
        <v>5</v>
      </c>
      <c r="I37" s="29">
        <v>5</v>
      </c>
      <c r="J37" s="29">
        <v>5</v>
      </c>
      <c r="K37" s="29">
        <v>5</v>
      </c>
      <c r="L37" s="49" t="s">
        <v>340</v>
      </c>
      <c r="M37" s="29"/>
      <c r="N37" s="29"/>
      <c r="O37" s="29"/>
      <c r="Q37" s="94">
        <f t="shared" si="15"/>
        <v>15</v>
      </c>
      <c r="R37" s="94">
        <f t="shared" si="15"/>
        <v>15</v>
      </c>
      <c r="S37" s="94">
        <f t="shared" si="15"/>
        <v>15</v>
      </c>
      <c r="T37" s="94">
        <f t="shared" si="15"/>
        <v>15</v>
      </c>
      <c r="U37" s="94">
        <f t="shared" si="15"/>
        <v>15</v>
      </c>
      <c r="V37" s="94">
        <f t="shared" si="15"/>
        <v>15</v>
      </c>
    </row>
    <row r="38" spans="1:22" x14ac:dyDescent="0.2">
      <c r="A38" s="127"/>
      <c r="B38" s="127"/>
      <c r="C38" s="87" t="s">
        <v>491</v>
      </c>
      <c r="D38" s="127" t="s">
        <v>336</v>
      </c>
      <c r="E38" s="127" t="s">
        <v>492</v>
      </c>
      <c r="F38" s="127">
        <v>5</v>
      </c>
      <c r="G38" s="127">
        <v>5</v>
      </c>
      <c r="H38" s="127">
        <v>5</v>
      </c>
      <c r="I38" s="127">
        <v>5</v>
      </c>
      <c r="J38" s="127">
        <v>5</v>
      </c>
      <c r="K38" s="127">
        <v>5</v>
      </c>
      <c r="L38" s="49"/>
      <c r="M38" s="127"/>
      <c r="N38" s="127"/>
      <c r="O38" s="127"/>
      <c r="Q38" s="127"/>
      <c r="R38" s="127"/>
      <c r="S38" s="127"/>
      <c r="T38" s="127"/>
      <c r="U38" s="127"/>
      <c r="V38" s="127"/>
    </row>
    <row r="39" spans="1:22" x14ac:dyDescent="0.2">
      <c r="A39" s="29">
        <v>3</v>
      </c>
      <c r="B39" s="29">
        <v>1160</v>
      </c>
      <c r="C39" s="2" t="s">
        <v>82</v>
      </c>
      <c r="D39" s="29"/>
      <c r="E39" s="127"/>
      <c r="F39" s="99">
        <v>8</v>
      </c>
      <c r="G39" s="99">
        <v>8</v>
      </c>
      <c r="H39" s="99">
        <v>8</v>
      </c>
      <c r="I39" s="99">
        <v>8</v>
      </c>
      <c r="J39" s="99">
        <v>8</v>
      </c>
      <c r="K39" s="99">
        <v>8</v>
      </c>
      <c r="L39" s="49" t="s">
        <v>306</v>
      </c>
      <c r="M39" s="29"/>
      <c r="N39" s="29"/>
      <c r="O39" s="29"/>
      <c r="Q39" s="94">
        <f t="shared" si="9"/>
        <v>5</v>
      </c>
      <c r="R39" s="94">
        <f t="shared" si="10"/>
        <v>5</v>
      </c>
      <c r="S39" s="94">
        <f t="shared" si="11"/>
        <v>5</v>
      </c>
      <c r="T39" s="94">
        <f t="shared" si="12"/>
        <v>5</v>
      </c>
      <c r="U39" s="94">
        <f t="shared" si="13"/>
        <v>5</v>
      </c>
      <c r="V39" s="94">
        <f t="shared" si="14"/>
        <v>5</v>
      </c>
    </row>
    <row r="40" spans="1:22" x14ac:dyDescent="0.2">
      <c r="A40" s="29">
        <v>3</v>
      </c>
      <c r="B40" s="29">
        <v>1170</v>
      </c>
      <c r="C40" s="2" t="s">
        <v>83</v>
      </c>
      <c r="D40" s="29"/>
      <c r="E40" s="127"/>
      <c r="F40" s="29">
        <v>15</v>
      </c>
      <c r="G40" s="29">
        <v>15</v>
      </c>
      <c r="H40" s="29">
        <v>15</v>
      </c>
      <c r="I40" s="29">
        <v>15</v>
      </c>
      <c r="J40" s="29">
        <v>15</v>
      </c>
      <c r="K40" s="29">
        <v>15</v>
      </c>
      <c r="L40" s="49" t="s">
        <v>306</v>
      </c>
      <c r="M40" s="29"/>
      <c r="N40" s="29"/>
      <c r="O40" s="29"/>
      <c r="Q40" s="94">
        <f t="shared" si="9"/>
        <v>25</v>
      </c>
      <c r="R40" s="94">
        <f t="shared" si="10"/>
        <v>30</v>
      </c>
      <c r="S40" s="94">
        <f t="shared" si="11"/>
        <v>25</v>
      </c>
      <c r="T40" s="94">
        <f t="shared" si="12"/>
        <v>30</v>
      </c>
      <c r="U40" s="94">
        <f t="shared" si="13"/>
        <v>35</v>
      </c>
      <c r="V40" s="94">
        <f t="shared" si="14"/>
        <v>35</v>
      </c>
    </row>
    <row r="41" spans="1:22" x14ac:dyDescent="0.2">
      <c r="A41" s="29">
        <v>3</v>
      </c>
      <c r="B41" s="29">
        <v>1180</v>
      </c>
      <c r="C41" s="2" t="s">
        <v>84</v>
      </c>
      <c r="D41" s="29"/>
      <c r="E41" s="127"/>
      <c r="F41" s="29">
        <v>5</v>
      </c>
      <c r="G41" s="29">
        <v>5</v>
      </c>
      <c r="H41" s="29">
        <v>5</v>
      </c>
      <c r="I41" s="29">
        <v>5</v>
      </c>
      <c r="J41" s="29">
        <v>5</v>
      </c>
      <c r="K41" s="29">
        <v>5</v>
      </c>
      <c r="L41" s="49" t="s">
        <v>306</v>
      </c>
      <c r="M41" s="29"/>
      <c r="N41" s="29"/>
      <c r="O41" s="29"/>
      <c r="Q41" s="94">
        <f t="shared" ref="Q41:V42" si="16">IF($D45="*",0,F45)</f>
        <v>10</v>
      </c>
      <c r="R41" s="94">
        <f t="shared" si="16"/>
        <v>10</v>
      </c>
      <c r="S41" s="94">
        <f t="shared" si="16"/>
        <v>10</v>
      </c>
      <c r="T41" s="94">
        <f t="shared" si="16"/>
        <v>10</v>
      </c>
      <c r="U41" s="94">
        <f t="shared" si="16"/>
        <v>10</v>
      </c>
      <c r="V41" s="94">
        <f t="shared" si="16"/>
        <v>15</v>
      </c>
    </row>
    <row r="42" spans="1:22" x14ac:dyDescent="0.2">
      <c r="A42" s="29">
        <v>3</v>
      </c>
      <c r="B42" s="29">
        <v>1190</v>
      </c>
      <c r="C42" s="2" t="s">
        <v>85</v>
      </c>
      <c r="D42" s="29"/>
      <c r="E42" s="127"/>
      <c r="F42" s="29">
        <v>25</v>
      </c>
      <c r="G42" s="29">
        <v>30</v>
      </c>
      <c r="H42" s="29">
        <v>25</v>
      </c>
      <c r="I42" s="29">
        <v>30</v>
      </c>
      <c r="J42" s="29">
        <v>35</v>
      </c>
      <c r="K42" s="29">
        <v>35</v>
      </c>
      <c r="L42" s="49" t="s">
        <v>306</v>
      </c>
      <c r="M42" s="29"/>
      <c r="N42" s="29"/>
      <c r="O42" s="29"/>
      <c r="Q42" s="94">
        <f t="shared" si="16"/>
        <v>1</v>
      </c>
      <c r="R42" s="94">
        <f t="shared" si="16"/>
        <v>1</v>
      </c>
      <c r="S42" s="94">
        <f t="shared" si="16"/>
        <v>1</v>
      </c>
      <c r="T42" s="94">
        <f t="shared" si="16"/>
        <v>1</v>
      </c>
      <c r="U42" s="94">
        <f t="shared" si="16"/>
        <v>1</v>
      </c>
      <c r="V42" s="94">
        <f t="shared" si="16"/>
        <v>1</v>
      </c>
    </row>
    <row r="43" spans="1:22" x14ac:dyDescent="0.2">
      <c r="A43" s="140"/>
      <c r="B43" s="140"/>
      <c r="C43" s="2" t="s">
        <v>570</v>
      </c>
      <c r="D43" s="140" t="s">
        <v>336</v>
      </c>
      <c r="E43" s="140"/>
      <c r="F43" s="140">
        <v>20</v>
      </c>
      <c r="G43" s="140">
        <v>20</v>
      </c>
      <c r="H43" s="140">
        <v>20</v>
      </c>
      <c r="I43" s="140">
        <v>20</v>
      </c>
      <c r="J43" s="140">
        <v>20</v>
      </c>
      <c r="K43" s="140">
        <v>20</v>
      </c>
      <c r="L43" s="49"/>
      <c r="M43" s="140"/>
      <c r="N43" s="140"/>
      <c r="O43" s="140"/>
      <c r="Q43" s="140"/>
      <c r="R43" s="140"/>
      <c r="S43" s="140"/>
      <c r="T43" s="140"/>
      <c r="U43" s="140"/>
      <c r="V43" s="140"/>
    </row>
    <row r="44" spans="1:22" x14ac:dyDescent="0.2">
      <c r="A44" s="140"/>
      <c r="B44" s="140"/>
      <c r="C44" s="2" t="s">
        <v>569</v>
      </c>
      <c r="D44" s="140" t="s">
        <v>336</v>
      </c>
      <c r="E44" s="140"/>
      <c r="F44" s="140">
        <v>10</v>
      </c>
      <c r="G44" s="140">
        <v>10</v>
      </c>
      <c r="H44" s="140">
        <v>10</v>
      </c>
      <c r="I44" s="140">
        <v>10</v>
      </c>
      <c r="J44" s="140">
        <v>10</v>
      </c>
      <c r="K44" s="140">
        <v>10</v>
      </c>
      <c r="L44" s="49"/>
      <c r="M44" s="140"/>
      <c r="N44" s="140"/>
      <c r="O44" s="140"/>
      <c r="Q44" s="140"/>
      <c r="R44" s="140"/>
      <c r="S44" s="140"/>
      <c r="T44" s="140"/>
      <c r="U44" s="140"/>
      <c r="V44" s="140"/>
    </row>
    <row r="45" spans="1:22" x14ac:dyDescent="0.2">
      <c r="A45" s="29">
        <v>3</v>
      </c>
      <c r="B45" s="29">
        <v>1200</v>
      </c>
      <c r="C45" s="2" t="s">
        <v>86</v>
      </c>
      <c r="D45" s="29"/>
      <c r="E45" s="127"/>
      <c r="F45" s="29">
        <v>10</v>
      </c>
      <c r="G45" s="29">
        <v>10</v>
      </c>
      <c r="H45" s="29">
        <v>10</v>
      </c>
      <c r="I45" s="29">
        <v>10</v>
      </c>
      <c r="J45" s="29">
        <v>10</v>
      </c>
      <c r="K45" s="29">
        <v>15</v>
      </c>
      <c r="L45" s="49" t="s">
        <v>306</v>
      </c>
      <c r="M45" s="29"/>
      <c r="N45" s="29"/>
      <c r="O45" s="29"/>
      <c r="P45" t="s">
        <v>438</v>
      </c>
      <c r="Q45" s="94">
        <f t="shared" si="9"/>
        <v>5</v>
      </c>
      <c r="R45" s="94">
        <f t="shared" si="10"/>
        <v>5</v>
      </c>
      <c r="S45" s="94">
        <f t="shared" si="11"/>
        <v>5</v>
      </c>
      <c r="T45" s="94">
        <f t="shared" si="12"/>
        <v>5</v>
      </c>
      <c r="U45" s="94">
        <f t="shared" si="13"/>
        <v>5</v>
      </c>
      <c r="V45" s="94">
        <f t="shared" si="14"/>
        <v>5</v>
      </c>
    </row>
    <row r="46" spans="1:22" x14ac:dyDescent="0.2">
      <c r="A46" s="29">
        <v>3</v>
      </c>
      <c r="B46" s="29">
        <v>1210</v>
      </c>
      <c r="C46" s="2" t="s">
        <v>87</v>
      </c>
      <c r="D46" s="29"/>
      <c r="E46" s="127"/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49" t="s">
        <v>306</v>
      </c>
      <c r="M46" s="29"/>
      <c r="N46" s="29"/>
      <c r="O46" s="29"/>
      <c r="Q46" s="94">
        <f t="shared" si="9"/>
        <v>25</v>
      </c>
      <c r="R46" s="94">
        <f t="shared" si="10"/>
        <v>25</v>
      </c>
      <c r="S46" s="94">
        <f t="shared" si="11"/>
        <v>25</v>
      </c>
      <c r="T46" s="94">
        <f t="shared" si="12"/>
        <v>25</v>
      </c>
      <c r="U46" s="94">
        <f t="shared" si="13"/>
        <v>25</v>
      </c>
      <c r="V46" s="94">
        <f t="shared" si="14"/>
        <v>25</v>
      </c>
    </row>
    <row r="47" spans="1:22" x14ac:dyDescent="0.2">
      <c r="A47" s="29">
        <v>3</v>
      </c>
      <c r="B47" s="29">
        <v>1220</v>
      </c>
      <c r="C47" s="2" t="s">
        <v>88</v>
      </c>
      <c r="D47" s="29"/>
      <c r="E47" s="127"/>
      <c r="F47" s="29">
        <v>5</v>
      </c>
      <c r="G47" s="29">
        <v>5</v>
      </c>
      <c r="H47" s="29">
        <v>5</v>
      </c>
      <c r="I47" s="29">
        <v>5</v>
      </c>
      <c r="J47" s="29">
        <v>5</v>
      </c>
      <c r="K47" s="29">
        <v>5</v>
      </c>
      <c r="L47" s="49" t="s">
        <v>306</v>
      </c>
      <c r="M47" s="29"/>
      <c r="N47" s="29"/>
      <c r="O47" s="29"/>
      <c r="Q47" s="94">
        <f t="shared" ref="Q47:V47" si="17">IF($D51="*",0,F51)</f>
        <v>10</v>
      </c>
      <c r="R47" s="94">
        <f t="shared" si="17"/>
        <v>10</v>
      </c>
      <c r="S47" s="94">
        <f t="shared" si="17"/>
        <v>10</v>
      </c>
      <c r="T47" s="94">
        <f t="shared" si="17"/>
        <v>10</v>
      </c>
      <c r="U47" s="94">
        <f t="shared" si="17"/>
        <v>10</v>
      </c>
      <c r="V47" s="94">
        <f t="shared" si="17"/>
        <v>15</v>
      </c>
    </row>
    <row r="48" spans="1:22" x14ac:dyDescent="0.2">
      <c r="A48" s="29">
        <v>3</v>
      </c>
      <c r="B48" s="29">
        <v>1230</v>
      </c>
      <c r="C48" s="2" t="s">
        <v>89</v>
      </c>
      <c r="D48" s="29"/>
      <c r="E48" s="127"/>
      <c r="F48" s="29">
        <v>25</v>
      </c>
      <c r="G48" s="29">
        <v>25</v>
      </c>
      <c r="H48" s="29">
        <v>25</v>
      </c>
      <c r="I48" s="29">
        <v>25</v>
      </c>
      <c r="J48" s="29">
        <v>25</v>
      </c>
      <c r="K48" s="29">
        <v>25</v>
      </c>
      <c r="L48" s="49" t="s">
        <v>306</v>
      </c>
      <c r="M48" s="29"/>
      <c r="N48" s="29"/>
      <c r="O48" s="29"/>
      <c r="Q48" s="94">
        <f t="shared" ref="Q48:V48" si="18">IF($D54="*",0,F54)</f>
        <v>5</v>
      </c>
      <c r="R48" s="94">
        <f t="shared" si="18"/>
        <v>5</v>
      </c>
      <c r="S48" s="94">
        <f t="shared" si="18"/>
        <v>5</v>
      </c>
      <c r="T48" s="94">
        <f t="shared" si="18"/>
        <v>5</v>
      </c>
      <c r="U48" s="94">
        <f t="shared" si="18"/>
        <v>5</v>
      </c>
      <c r="V48" s="94">
        <f t="shared" si="18"/>
        <v>5</v>
      </c>
    </row>
    <row r="49" spans="1:22" x14ac:dyDescent="0.2">
      <c r="A49" s="140"/>
      <c r="B49" s="140"/>
      <c r="C49" s="2" t="s">
        <v>569</v>
      </c>
      <c r="D49" s="140" t="s">
        <v>336</v>
      </c>
      <c r="E49" s="140"/>
      <c r="F49" s="140">
        <v>10</v>
      </c>
      <c r="G49" s="140">
        <v>10</v>
      </c>
      <c r="H49" s="140">
        <v>10</v>
      </c>
      <c r="I49" s="140">
        <v>10</v>
      </c>
      <c r="J49" s="140">
        <v>10</v>
      </c>
      <c r="K49" s="140">
        <v>10</v>
      </c>
      <c r="L49" s="49"/>
      <c r="M49" s="140"/>
      <c r="N49" s="140"/>
      <c r="O49" s="140"/>
      <c r="Q49" s="140"/>
      <c r="R49" s="140"/>
      <c r="S49" s="140"/>
      <c r="T49" s="140"/>
      <c r="U49" s="140"/>
      <c r="V49" s="140"/>
    </row>
    <row r="50" spans="1:22" x14ac:dyDescent="0.2">
      <c r="A50" s="140"/>
      <c r="B50" s="140"/>
      <c r="C50" s="2" t="s">
        <v>570</v>
      </c>
      <c r="D50" s="140" t="s">
        <v>336</v>
      </c>
      <c r="E50" s="140"/>
      <c r="F50" s="140">
        <v>20</v>
      </c>
      <c r="G50" s="140">
        <v>20</v>
      </c>
      <c r="H50" s="140">
        <v>20</v>
      </c>
      <c r="I50" s="140">
        <v>20</v>
      </c>
      <c r="J50" s="140">
        <v>20</v>
      </c>
      <c r="K50" s="140">
        <v>20</v>
      </c>
      <c r="L50" s="49"/>
      <c r="M50" s="140"/>
      <c r="N50" s="140"/>
      <c r="O50" s="140"/>
      <c r="Q50" s="140"/>
      <c r="R50" s="140"/>
      <c r="S50" s="140"/>
      <c r="T50" s="140"/>
      <c r="U50" s="140"/>
      <c r="V50" s="140"/>
    </row>
    <row r="51" spans="1:22" ht="14.25" customHeight="1" x14ac:dyDescent="0.2">
      <c r="A51" s="29">
        <v>3</v>
      </c>
      <c r="B51" s="29">
        <v>1240</v>
      </c>
      <c r="C51" s="2" t="s">
        <v>90</v>
      </c>
      <c r="D51" s="29"/>
      <c r="E51" s="127"/>
      <c r="F51" s="29">
        <v>10</v>
      </c>
      <c r="G51" s="29">
        <v>10</v>
      </c>
      <c r="H51" s="29">
        <v>10</v>
      </c>
      <c r="I51" s="29">
        <v>10</v>
      </c>
      <c r="J51" s="29">
        <v>10</v>
      </c>
      <c r="K51" s="29">
        <v>15</v>
      </c>
      <c r="L51" s="49" t="s">
        <v>306</v>
      </c>
      <c r="M51" s="29"/>
      <c r="N51" s="29"/>
      <c r="O51" s="29"/>
      <c r="P51" t="s">
        <v>438</v>
      </c>
      <c r="Q51" s="94">
        <f t="shared" ref="Q51:V51" si="19">IF($D55="*",0,F55)</f>
        <v>25</v>
      </c>
      <c r="R51" s="94">
        <f t="shared" si="19"/>
        <v>25</v>
      </c>
      <c r="S51" s="94">
        <f t="shared" si="19"/>
        <v>25</v>
      </c>
      <c r="T51" s="94">
        <f t="shared" si="19"/>
        <v>25</v>
      </c>
      <c r="U51" s="94">
        <f t="shared" si="19"/>
        <v>25</v>
      </c>
      <c r="V51" s="94">
        <f t="shared" si="19"/>
        <v>25</v>
      </c>
    </row>
    <row r="52" spans="1:22" ht="14.25" customHeight="1" x14ac:dyDescent="0.2">
      <c r="A52" s="140"/>
      <c r="B52" s="140"/>
      <c r="C52" s="2" t="s">
        <v>574</v>
      </c>
      <c r="D52" s="140" t="s">
        <v>336</v>
      </c>
      <c r="E52" s="140"/>
      <c r="F52" s="140">
        <v>1</v>
      </c>
      <c r="G52" s="140">
        <v>1</v>
      </c>
      <c r="H52" s="140">
        <v>1</v>
      </c>
      <c r="I52" s="140">
        <v>1</v>
      </c>
      <c r="J52" s="140">
        <v>1</v>
      </c>
      <c r="K52" s="140">
        <v>1</v>
      </c>
      <c r="L52" s="49"/>
      <c r="M52" s="140"/>
      <c r="N52" s="140"/>
      <c r="O52" s="140"/>
      <c r="Q52" s="140"/>
      <c r="R52" s="140"/>
      <c r="S52" s="140"/>
      <c r="T52" s="140"/>
      <c r="U52" s="140"/>
      <c r="V52" s="140"/>
    </row>
    <row r="53" spans="1:22" ht="14.25" customHeight="1" x14ac:dyDescent="0.2">
      <c r="A53" s="140"/>
      <c r="B53" s="140"/>
      <c r="C53" s="2" t="s">
        <v>575</v>
      </c>
      <c r="D53" s="140" t="s">
        <v>336</v>
      </c>
      <c r="E53" s="140"/>
      <c r="F53" s="140">
        <v>8</v>
      </c>
      <c r="G53" s="140">
        <v>8</v>
      </c>
      <c r="H53" s="140">
        <v>8</v>
      </c>
      <c r="I53" s="140">
        <v>8</v>
      </c>
      <c r="J53" s="140">
        <v>8</v>
      </c>
      <c r="K53" s="140">
        <v>8</v>
      </c>
      <c r="L53" s="49"/>
      <c r="M53" s="140"/>
      <c r="N53" s="140"/>
      <c r="O53" s="140"/>
      <c r="Q53" s="140"/>
      <c r="R53" s="140"/>
      <c r="S53" s="140"/>
      <c r="T53" s="140"/>
      <c r="U53" s="140"/>
      <c r="V53" s="140"/>
    </row>
    <row r="54" spans="1:22" x14ac:dyDescent="0.2">
      <c r="A54" s="29">
        <v>3</v>
      </c>
      <c r="B54" s="29">
        <v>1250</v>
      </c>
      <c r="C54" s="2" t="s">
        <v>325</v>
      </c>
      <c r="D54" s="29"/>
      <c r="E54" s="127"/>
      <c r="F54" s="29">
        <v>5</v>
      </c>
      <c r="G54" s="29">
        <v>5</v>
      </c>
      <c r="H54" s="29">
        <v>5</v>
      </c>
      <c r="I54" s="29">
        <v>5</v>
      </c>
      <c r="J54" s="29">
        <v>5</v>
      </c>
      <c r="K54" s="29">
        <v>5</v>
      </c>
      <c r="L54" s="49" t="s">
        <v>306</v>
      </c>
      <c r="M54" s="29"/>
      <c r="N54" s="29"/>
      <c r="O54" s="29"/>
      <c r="Q54" s="94">
        <f t="shared" si="9"/>
        <v>20</v>
      </c>
      <c r="R54" s="94">
        <f t="shared" si="10"/>
        <v>20</v>
      </c>
      <c r="S54" s="94">
        <f t="shared" si="11"/>
        <v>20</v>
      </c>
      <c r="T54" s="94">
        <f t="shared" si="12"/>
        <v>20</v>
      </c>
      <c r="U54" s="94">
        <f t="shared" si="13"/>
        <v>20</v>
      </c>
      <c r="V54" s="94">
        <f t="shared" si="14"/>
        <v>20</v>
      </c>
    </row>
    <row r="55" spans="1:22" x14ac:dyDescent="0.2">
      <c r="A55" s="29">
        <v>3</v>
      </c>
      <c r="B55" s="29">
        <v>1260</v>
      </c>
      <c r="C55" s="2" t="s">
        <v>92</v>
      </c>
      <c r="D55" s="29"/>
      <c r="E55" s="127"/>
      <c r="F55" s="29">
        <v>25</v>
      </c>
      <c r="G55" s="29">
        <v>25</v>
      </c>
      <c r="H55" s="29">
        <v>25</v>
      </c>
      <c r="I55" s="29">
        <v>25</v>
      </c>
      <c r="J55" s="29">
        <v>25</v>
      </c>
      <c r="K55" s="29">
        <v>25</v>
      </c>
      <c r="L55" s="49" t="s">
        <v>306</v>
      </c>
      <c r="M55" s="29"/>
      <c r="N55" s="29"/>
      <c r="O55" s="29"/>
      <c r="Q55" s="94">
        <f t="shared" si="9"/>
        <v>15</v>
      </c>
      <c r="R55" s="94">
        <f t="shared" si="10"/>
        <v>15</v>
      </c>
      <c r="S55" s="94">
        <f t="shared" si="11"/>
        <v>15</v>
      </c>
      <c r="T55" s="94">
        <f t="shared" si="12"/>
        <v>15</v>
      </c>
      <c r="U55" s="94">
        <f t="shared" si="13"/>
        <v>15</v>
      </c>
      <c r="V55" s="94">
        <f t="shared" si="14"/>
        <v>15</v>
      </c>
    </row>
    <row r="56" spans="1:22" x14ac:dyDescent="0.2">
      <c r="A56" s="29">
        <v>3</v>
      </c>
      <c r="B56" s="29">
        <v>1270</v>
      </c>
      <c r="C56" s="2" t="s">
        <v>93</v>
      </c>
      <c r="D56" s="29"/>
      <c r="E56" s="127"/>
      <c r="F56" s="29">
        <v>20</v>
      </c>
      <c r="G56" s="29">
        <v>20</v>
      </c>
      <c r="H56" s="29">
        <v>20</v>
      </c>
      <c r="I56" s="29">
        <v>20</v>
      </c>
      <c r="J56" s="29">
        <v>20</v>
      </c>
      <c r="K56" s="29">
        <v>20</v>
      </c>
      <c r="L56" s="49" t="s">
        <v>306</v>
      </c>
      <c r="M56" s="29"/>
      <c r="N56" s="29"/>
      <c r="O56" s="29"/>
      <c r="Q56" s="94">
        <f t="shared" si="9"/>
        <v>5</v>
      </c>
      <c r="R56" s="94">
        <f t="shared" si="10"/>
        <v>5</v>
      </c>
      <c r="S56" s="94">
        <f t="shared" si="11"/>
        <v>5</v>
      </c>
      <c r="T56" s="94">
        <f t="shared" si="12"/>
        <v>5</v>
      </c>
      <c r="U56" s="94">
        <f t="shared" si="13"/>
        <v>5</v>
      </c>
      <c r="V56" s="94">
        <f t="shared" si="14"/>
        <v>5</v>
      </c>
    </row>
    <row r="57" spans="1:22" x14ac:dyDescent="0.2">
      <c r="A57" s="29">
        <v>3</v>
      </c>
      <c r="B57" s="29">
        <v>1280</v>
      </c>
      <c r="C57" s="2" t="s">
        <v>94</v>
      </c>
      <c r="D57" s="29"/>
      <c r="E57" s="127"/>
      <c r="F57" s="29">
        <v>15</v>
      </c>
      <c r="G57" s="29">
        <v>15</v>
      </c>
      <c r="H57" s="29">
        <v>15</v>
      </c>
      <c r="I57" s="29">
        <v>15</v>
      </c>
      <c r="J57" s="29">
        <v>15</v>
      </c>
      <c r="K57" s="29">
        <v>15</v>
      </c>
      <c r="L57" s="49" t="s">
        <v>338</v>
      </c>
      <c r="M57" s="29"/>
      <c r="N57" s="29"/>
      <c r="O57" s="29"/>
      <c r="Q57" s="94">
        <f t="shared" si="9"/>
        <v>17</v>
      </c>
      <c r="R57" s="94">
        <f t="shared" si="10"/>
        <v>17</v>
      </c>
      <c r="S57" s="94">
        <f t="shared" si="11"/>
        <v>17</v>
      </c>
      <c r="T57" s="94">
        <f t="shared" si="12"/>
        <v>17</v>
      </c>
      <c r="U57" s="94">
        <f t="shared" si="13"/>
        <v>17</v>
      </c>
      <c r="V57" s="94">
        <f t="shared" si="14"/>
        <v>17</v>
      </c>
    </row>
    <row r="58" spans="1:22" x14ac:dyDescent="0.2">
      <c r="A58" s="29">
        <v>3</v>
      </c>
      <c r="B58" s="29">
        <v>1290</v>
      </c>
      <c r="C58" s="2" t="s">
        <v>95</v>
      </c>
      <c r="D58" s="29"/>
      <c r="E58" s="127"/>
      <c r="F58" s="29">
        <v>5</v>
      </c>
      <c r="G58" s="29">
        <v>5</v>
      </c>
      <c r="H58" s="29">
        <v>5</v>
      </c>
      <c r="I58" s="29">
        <v>5</v>
      </c>
      <c r="J58" s="29">
        <v>5</v>
      </c>
      <c r="K58" s="29">
        <v>5</v>
      </c>
      <c r="L58" s="49" t="s">
        <v>306</v>
      </c>
      <c r="M58" s="29"/>
      <c r="N58" s="29"/>
      <c r="O58" s="29"/>
      <c r="Q58" s="94">
        <f t="shared" si="9"/>
        <v>7</v>
      </c>
      <c r="R58" s="94">
        <f t="shared" si="10"/>
        <v>7</v>
      </c>
      <c r="S58" s="94">
        <f t="shared" si="11"/>
        <v>7</v>
      </c>
      <c r="T58" s="94">
        <f t="shared" si="12"/>
        <v>7</v>
      </c>
      <c r="U58" s="94">
        <f t="shared" si="13"/>
        <v>7</v>
      </c>
      <c r="V58" s="94">
        <f t="shared" si="14"/>
        <v>7</v>
      </c>
    </row>
    <row r="59" spans="1:22" x14ac:dyDescent="0.2">
      <c r="A59" s="29">
        <v>3</v>
      </c>
      <c r="B59" s="29">
        <v>1300</v>
      </c>
      <c r="C59" s="2" t="s">
        <v>96</v>
      </c>
      <c r="D59" s="29"/>
      <c r="E59" s="127"/>
      <c r="F59" s="99">
        <v>17</v>
      </c>
      <c r="G59" s="99">
        <v>17</v>
      </c>
      <c r="H59" s="99">
        <v>17</v>
      </c>
      <c r="I59" s="99">
        <v>17</v>
      </c>
      <c r="J59" s="99">
        <v>17</v>
      </c>
      <c r="K59" s="99">
        <v>17</v>
      </c>
      <c r="L59" s="49" t="s">
        <v>343</v>
      </c>
      <c r="M59" s="29"/>
      <c r="N59" s="29"/>
      <c r="O59" s="29"/>
      <c r="Q59" s="94">
        <f t="shared" si="9"/>
        <v>28</v>
      </c>
      <c r="R59" s="94">
        <f t="shared" si="10"/>
        <v>28</v>
      </c>
      <c r="S59" s="94">
        <f t="shared" si="11"/>
        <v>28</v>
      </c>
      <c r="T59" s="94">
        <f t="shared" si="12"/>
        <v>28</v>
      </c>
      <c r="U59" s="94">
        <f t="shared" si="13"/>
        <v>28</v>
      </c>
      <c r="V59" s="94">
        <f t="shared" si="14"/>
        <v>28</v>
      </c>
    </row>
    <row r="60" spans="1:22" x14ac:dyDescent="0.2">
      <c r="A60" s="29">
        <v>3</v>
      </c>
      <c r="B60" s="29">
        <v>1310</v>
      </c>
      <c r="C60" s="2" t="s">
        <v>117</v>
      </c>
      <c r="D60" s="29"/>
      <c r="E60" s="127"/>
      <c r="F60" s="99">
        <v>7</v>
      </c>
      <c r="G60" s="99">
        <v>7</v>
      </c>
      <c r="H60" s="99">
        <v>7</v>
      </c>
      <c r="I60" s="99">
        <v>7</v>
      </c>
      <c r="J60" s="99">
        <v>7</v>
      </c>
      <c r="K60" s="99">
        <v>7</v>
      </c>
      <c r="L60" s="49" t="s">
        <v>343</v>
      </c>
      <c r="M60" s="29"/>
      <c r="N60" s="29"/>
      <c r="O60" s="29"/>
      <c r="Q60" s="94">
        <f t="shared" si="9"/>
        <v>21</v>
      </c>
      <c r="R60" s="94">
        <f t="shared" si="10"/>
        <v>21</v>
      </c>
      <c r="S60" s="94">
        <f t="shared" si="11"/>
        <v>21</v>
      </c>
      <c r="T60" s="94">
        <f t="shared" si="12"/>
        <v>21</v>
      </c>
      <c r="U60" s="94">
        <f t="shared" si="13"/>
        <v>21</v>
      </c>
      <c r="V60" s="94">
        <f t="shared" si="14"/>
        <v>21</v>
      </c>
    </row>
    <row r="61" spans="1:22" x14ac:dyDescent="0.2">
      <c r="A61" s="29">
        <v>3</v>
      </c>
      <c r="B61" s="29">
        <v>1320</v>
      </c>
      <c r="C61" s="2" t="s">
        <v>125</v>
      </c>
      <c r="D61" s="29"/>
      <c r="E61" s="127"/>
      <c r="F61" s="29">
        <v>28</v>
      </c>
      <c r="G61" s="29">
        <v>28</v>
      </c>
      <c r="H61" s="29">
        <v>28</v>
      </c>
      <c r="I61" s="29">
        <v>28</v>
      </c>
      <c r="J61" s="29">
        <v>28</v>
      </c>
      <c r="K61" s="29">
        <v>28</v>
      </c>
      <c r="L61" s="49" t="s">
        <v>306</v>
      </c>
      <c r="M61" s="29"/>
      <c r="N61" s="29"/>
      <c r="O61" s="29"/>
      <c r="Q61" s="94">
        <f t="shared" ref="Q61:Q84" si="20">IF($D63="*",0,F63)</f>
        <v>10</v>
      </c>
      <c r="R61" s="94">
        <f t="shared" ref="R61:R84" si="21">IF($D63="*",0,G63)</f>
        <v>12</v>
      </c>
      <c r="S61" s="94">
        <f t="shared" ref="S61:S84" si="22">IF($D63="*",0,H63)</f>
        <v>10</v>
      </c>
      <c r="T61" s="94">
        <f t="shared" ref="T61:T84" si="23">IF($D63="*",0,I63)</f>
        <v>12</v>
      </c>
      <c r="U61" s="94">
        <f t="shared" ref="U61:U84" si="24">IF($D63="*",0,J63)</f>
        <v>14</v>
      </c>
      <c r="V61" s="94">
        <f t="shared" ref="V61:V84" si="25">IF($D63="*",0,K63)</f>
        <v>14</v>
      </c>
    </row>
    <row r="62" spans="1:22" x14ac:dyDescent="0.2">
      <c r="A62" s="29">
        <v>3</v>
      </c>
      <c r="B62" s="29">
        <v>1330</v>
      </c>
      <c r="C62" s="2" t="s">
        <v>326</v>
      </c>
      <c r="D62" s="29"/>
      <c r="E62" s="127"/>
      <c r="F62" s="29">
        <v>21</v>
      </c>
      <c r="G62" s="29">
        <v>21</v>
      </c>
      <c r="H62" s="29">
        <v>21</v>
      </c>
      <c r="I62" s="29">
        <v>21</v>
      </c>
      <c r="J62" s="29">
        <v>21</v>
      </c>
      <c r="K62" s="29">
        <v>21</v>
      </c>
      <c r="L62" s="49" t="s">
        <v>306</v>
      </c>
      <c r="M62" s="29"/>
      <c r="N62" s="29"/>
      <c r="O62" s="29"/>
      <c r="Q62" s="94">
        <f t="shared" si="20"/>
        <v>10</v>
      </c>
      <c r="R62" s="94">
        <f t="shared" si="21"/>
        <v>10</v>
      </c>
      <c r="S62" s="94">
        <f t="shared" si="22"/>
        <v>10</v>
      </c>
      <c r="T62" s="94">
        <f t="shared" si="23"/>
        <v>10</v>
      </c>
      <c r="U62" s="94">
        <f t="shared" si="24"/>
        <v>10</v>
      </c>
      <c r="V62" s="94">
        <f t="shared" si="25"/>
        <v>10</v>
      </c>
    </row>
    <row r="63" spans="1:22" x14ac:dyDescent="0.2">
      <c r="A63" s="29">
        <v>3</v>
      </c>
      <c r="B63" s="29">
        <v>1340</v>
      </c>
      <c r="C63" s="2" t="s">
        <v>327</v>
      </c>
      <c r="D63" s="29"/>
      <c r="E63" s="127"/>
      <c r="F63" s="99">
        <v>10</v>
      </c>
      <c r="G63" s="99">
        <v>12</v>
      </c>
      <c r="H63" s="99">
        <v>10</v>
      </c>
      <c r="I63" s="99">
        <v>12</v>
      </c>
      <c r="J63" s="99">
        <v>14</v>
      </c>
      <c r="K63" s="99">
        <v>14</v>
      </c>
      <c r="L63" s="49" t="s">
        <v>306</v>
      </c>
      <c r="M63" s="29"/>
      <c r="N63" s="29"/>
      <c r="O63" s="29"/>
      <c r="Q63" s="94">
        <f t="shared" si="20"/>
        <v>45</v>
      </c>
      <c r="R63" s="94">
        <f t="shared" si="21"/>
        <v>48</v>
      </c>
      <c r="S63" s="94">
        <f t="shared" si="22"/>
        <v>45</v>
      </c>
      <c r="T63" s="94">
        <f t="shared" si="23"/>
        <v>48</v>
      </c>
      <c r="U63" s="94">
        <f t="shared" si="24"/>
        <v>51</v>
      </c>
      <c r="V63" s="94">
        <f t="shared" si="25"/>
        <v>51</v>
      </c>
    </row>
    <row r="64" spans="1:22" x14ac:dyDescent="0.2">
      <c r="A64" s="29">
        <v>3</v>
      </c>
      <c r="B64" s="29">
        <v>1350</v>
      </c>
      <c r="C64" s="2" t="s">
        <v>328</v>
      </c>
      <c r="D64" s="29"/>
      <c r="E64" s="127"/>
      <c r="F64" s="99">
        <v>10</v>
      </c>
      <c r="G64" s="99">
        <v>10</v>
      </c>
      <c r="H64" s="99">
        <v>10</v>
      </c>
      <c r="I64" s="99">
        <v>10</v>
      </c>
      <c r="J64" s="99">
        <v>10</v>
      </c>
      <c r="K64" s="99">
        <v>10</v>
      </c>
      <c r="L64" s="49" t="s">
        <v>306</v>
      </c>
      <c r="M64" s="29"/>
      <c r="N64" s="29"/>
      <c r="O64" s="29"/>
      <c r="Q64" s="94">
        <f t="shared" si="20"/>
        <v>10</v>
      </c>
      <c r="R64" s="94">
        <f t="shared" si="21"/>
        <v>10</v>
      </c>
      <c r="S64" s="94">
        <f t="shared" si="22"/>
        <v>10</v>
      </c>
      <c r="T64" s="94">
        <f t="shared" si="23"/>
        <v>10</v>
      </c>
      <c r="U64" s="94">
        <f t="shared" si="24"/>
        <v>10</v>
      </c>
      <c r="V64" s="94">
        <f t="shared" si="25"/>
        <v>10</v>
      </c>
    </row>
    <row r="65" spans="1:22" x14ac:dyDescent="0.2">
      <c r="A65" s="29">
        <v>3</v>
      </c>
      <c r="B65" s="29">
        <v>1360</v>
      </c>
      <c r="C65" s="2" t="s">
        <v>127</v>
      </c>
      <c r="D65" s="29"/>
      <c r="E65" s="127"/>
      <c r="F65" s="99">
        <v>45</v>
      </c>
      <c r="G65" s="99">
        <v>48</v>
      </c>
      <c r="H65" s="99">
        <v>45</v>
      </c>
      <c r="I65" s="99">
        <v>48</v>
      </c>
      <c r="J65" s="99">
        <v>51</v>
      </c>
      <c r="K65" s="99">
        <v>51</v>
      </c>
      <c r="L65" s="49" t="s">
        <v>306</v>
      </c>
      <c r="M65" s="29"/>
      <c r="N65" s="29"/>
      <c r="O65" s="29"/>
      <c r="Q65" s="94">
        <f t="shared" si="20"/>
        <v>15</v>
      </c>
      <c r="R65" s="94">
        <f t="shared" si="21"/>
        <v>15</v>
      </c>
      <c r="S65" s="94">
        <f t="shared" si="22"/>
        <v>15</v>
      </c>
      <c r="T65" s="94">
        <f t="shared" si="23"/>
        <v>15</v>
      </c>
      <c r="U65" s="94">
        <f t="shared" si="24"/>
        <v>15</v>
      </c>
      <c r="V65" s="94">
        <f t="shared" si="25"/>
        <v>15</v>
      </c>
    </row>
    <row r="66" spans="1:22" x14ac:dyDescent="0.2">
      <c r="A66" s="29">
        <v>3</v>
      </c>
      <c r="B66" s="29">
        <v>1370</v>
      </c>
      <c r="C66" s="2" t="s">
        <v>128</v>
      </c>
      <c r="D66" s="29"/>
      <c r="E66" s="127"/>
      <c r="F66" s="99">
        <v>10</v>
      </c>
      <c r="G66" s="99">
        <v>10</v>
      </c>
      <c r="H66" s="99">
        <v>10</v>
      </c>
      <c r="I66" s="99">
        <v>10</v>
      </c>
      <c r="J66" s="99">
        <v>10</v>
      </c>
      <c r="K66" s="99">
        <v>10</v>
      </c>
      <c r="L66" s="49" t="s">
        <v>306</v>
      </c>
      <c r="M66" s="29"/>
      <c r="N66" s="29"/>
      <c r="O66" s="29"/>
      <c r="Q66" s="94">
        <f t="shared" si="20"/>
        <v>0</v>
      </c>
      <c r="R66" s="94">
        <f t="shared" si="21"/>
        <v>0</v>
      </c>
      <c r="S66" s="94">
        <f t="shared" si="22"/>
        <v>0</v>
      </c>
      <c r="T66" s="94">
        <f t="shared" si="23"/>
        <v>0</v>
      </c>
      <c r="U66" s="94">
        <f t="shared" si="24"/>
        <v>0</v>
      </c>
      <c r="V66" s="94">
        <f t="shared" si="25"/>
        <v>0</v>
      </c>
    </row>
    <row r="67" spans="1:22" x14ac:dyDescent="0.2">
      <c r="A67" s="29">
        <v>3</v>
      </c>
      <c r="B67" s="29">
        <v>1380</v>
      </c>
      <c r="C67" s="2" t="s">
        <v>222</v>
      </c>
      <c r="D67" s="29"/>
      <c r="E67" s="127"/>
      <c r="F67" s="99">
        <v>15</v>
      </c>
      <c r="G67" s="99">
        <v>15</v>
      </c>
      <c r="H67" s="99">
        <v>15</v>
      </c>
      <c r="I67" s="99">
        <v>15</v>
      </c>
      <c r="J67" s="99">
        <v>15</v>
      </c>
      <c r="K67" s="99">
        <v>15</v>
      </c>
      <c r="L67" s="49" t="s">
        <v>306</v>
      </c>
      <c r="M67" s="29"/>
      <c r="N67" s="29"/>
      <c r="O67" s="29"/>
      <c r="Q67" s="94">
        <f t="shared" si="20"/>
        <v>6</v>
      </c>
      <c r="R67" s="94">
        <f t="shared" si="21"/>
        <v>6</v>
      </c>
      <c r="S67" s="94">
        <f t="shared" si="22"/>
        <v>6</v>
      </c>
      <c r="T67" s="94">
        <f t="shared" si="23"/>
        <v>6</v>
      </c>
      <c r="U67" s="94">
        <f t="shared" si="24"/>
        <v>6</v>
      </c>
      <c r="V67" s="94">
        <f t="shared" si="25"/>
        <v>6</v>
      </c>
    </row>
    <row r="68" spans="1:22" x14ac:dyDescent="0.2">
      <c r="A68" s="29">
        <v>3</v>
      </c>
      <c r="B68" s="29">
        <v>1390</v>
      </c>
      <c r="C68" s="2" t="s">
        <v>444</v>
      </c>
      <c r="D68" s="29" t="s">
        <v>336</v>
      </c>
      <c r="E68" s="127"/>
      <c r="F68" s="29">
        <v>10</v>
      </c>
      <c r="G68" s="29">
        <v>10</v>
      </c>
      <c r="H68" s="29">
        <v>10</v>
      </c>
      <c r="I68" s="29">
        <v>10</v>
      </c>
      <c r="J68" s="29">
        <v>10</v>
      </c>
      <c r="K68" s="29">
        <v>10</v>
      </c>
      <c r="L68" s="49" t="s">
        <v>306</v>
      </c>
      <c r="M68" s="29"/>
      <c r="N68" s="29"/>
      <c r="O68" s="29"/>
      <c r="Q68" s="94">
        <f t="shared" si="20"/>
        <v>5</v>
      </c>
      <c r="R68" s="94">
        <f t="shared" si="21"/>
        <v>5</v>
      </c>
      <c r="S68" s="94">
        <f t="shared" si="22"/>
        <v>5</v>
      </c>
      <c r="T68" s="94">
        <f t="shared" si="23"/>
        <v>5</v>
      </c>
      <c r="U68" s="94">
        <f t="shared" si="24"/>
        <v>5</v>
      </c>
      <c r="V68" s="94">
        <f t="shared" si="25"/>
        <v>5</v>
      </c>
    </row>
    <row r="69" spans="1:22" x14ac:dyDescent="0.2">
      <c r="A69" s="29">
        <v>3</v>
      </c>
      <c r="B69" s="29">
        <v>1400</v>
      </c>
      <c r="C69" s="2" t="s">
        <v>131</v>
      </c>
      <c r="D69" s="29"/>
      <c r="E69" s="127"/>
      <c r="F69" s="29">
        <v>6</v>
      </c>
      <c r="G69" s="29">
        <v>6</v>
      </c>
      <c r="H69" s="29">
        <v>6</v>
      </c>
      <c r="I69" s="29">
        <v>6</v>
      </c>
      <c r="J69" s="29">
        <v>6</v>
      </c>
      <c r="K69" s="29">
        <v>6</v>
      </c>
      <c r="L69" s="49" t="s">
        <v>306</v>
      </c>
      <c r="M69" s="29"/>
      <c r="N69" s="29"/>
      <c r="O69" s="29"/>
      <c r="Q69" s="94">
        <f t="shared" si="20"/>
        <v>0</v>
      </c>
      <c r="R69" s="94">
        <f t="shared" si="21"/>
        <v>0</v>
      </c>
      <c r="S69" s="94">
        <f t="shared" si="22"/>
        <v>0</v>
      </c>
      <c r="T69" s="94">
        <f t="shared" si="23"/>
        <v>0</v>
      </c>
      <c r="U69" s="94">
        <f t="shared" si="24"/>
        <v>0</v>
      </c>
      <c r="V69" s="94">
        <f t="shared" si="25"/>
        <v>0</v>
      </c>
    </row>
    <row r="70" spans="1:22" x14ac:dyDescent="0.2">
      <c r="A70" s="29">
        <v>3</v>
      </c>
      <c r="B70" s="29">
        <v>1410</v>
      </c>
      <c r="C70" s="2" t="s">
        <v>132</v>
      </c>
      <c r="D70" s="29"/>
      <c r="E70" s="127"/>
      <c r="F70" s="29">
        <v>5</v>
      </c>
      <c r="G70" s="29">
        <v>5</v>
      </c>
      <c r="H70" s="29">
        <v>5</v>
      </c>
      <c r="I70" s="29">
        <v>5</v>
      </c>
      <c r="J70" s="29">
        <v>5</v>
      </c>
      <c r="K70" s="29">
        <v>5</v>
      </c>
      <c r="L70" s="49" t="s">
        <v>306</v>
      </c>
      <c r="M70" s="29"/>
      <c r="N70" s="29"/>
      <c r="O70" s="29"/>
      <c r="Q70" s="94">
        <f t="shared" si="20"/>
        <v>15</v>
      </c>
      <c r="R70" s="94">
        <f t="shared" si="21"/>
        <v>15</v>
      </c>
      <c r="S70" s="94">
        <f t="shared" si="22"/>
        <v>15</v>
      </c>
      <c r="T70" s="94">
        <f t="shared" si="23"/>
        <v>15</v>
      </c>
      <c r="U70" s="94">
        <f t="shared" si="24"/>
        <v>15</v>
      </c>
      <c r="V70" s="94">
        <f t="shared" si="25"/>
        <v>15</v>
      </c>
    </row>
    <row r="71" spans="1:22" x14ac:dyDescent="0.2">
      <c r="A71" s="29">
        <v>3</v>
      </c>
      <c r="B71" s="29">
        <v>1420</v>
      </c>
      <c r="C71" s="2" t="s">
        <v>329</v>
      </c>
      <c r="D71" s="29" t="s">
        <v>336</v>
      </c>
      <c r="E71" s="127"/>
      <c r="F71" s="29">
        <v>5</v>
      </c>
      <c r="G71" s="29">
        <v>5</v>
      </c>
      <c r="H71" s="29">
        <v>5</v>
      </c>
      <c r="I71" s="29">
        <v>5</v>
      </c>
      <c r="J71" s="29">
        <v>5</v>
      </c>
      <c r="K71" s="29">
        <v>5</v>
      </c>
      <c r="L71" s="49" t="s">
        <v>306</v>
      </c>
      <c r="M71" s="29"/>
      <c r="N71" s="29"/>
      <c r="O71" s="29"/>
      <c r="Q71" s="94">
        <f t="shared" si="20"/>
        <v>0</v>
      </c>
      <c r="R71" s="94">
        <f t="shared" si="21"/>
        <v>0</v>
      </c>
      <c r="S71" s="94">
        <f t="shared" si="22"/>
        <v>0</v>
      </c>
      <c r="T71" s="94">
        <f t="shared" si="23"/>
        <v>0</v>
      </c>
      <c r="U71" s="94">
        <f t="shared" si="24"/>
        <v>0</v>
      </c>
      <c r="V71" s="94">
        <f t="shared" si="25"/>
        <v>0</v>
      </c>
    </row>
    <row r="72" spans="1:22" x14ac:dyDescent="0.2">
      <c r="A72" s="29">
        <v>3</v>
      </c>
      <c r="B72" s="29">
        <v>1430</v>
      </c>
      <c r="C72" s="2" t="s">
        <v>330</v>
      </c>
      <c r="D72" s="29"/>
      <c r="E72" s="127"/>
      <c r="F72" s="29">
        <v>15</v>
      </c>
      <c r="G72" s="29">
        <v>15</v>
      </c>
      <c r="H72" s="29">
        <v>15</v>
      </c>
      <c r="I72" s="29">
        <v>15</v>
      </c>
      <c r="J72" s="29">
        <v>15</v>
      </c>
      <c r="K72" s="29">
        <v>15</v>
      </c>
      <c r="L72" s="49" t="s">
        <v>306</v>
      </c>
      <c r="M72" s="29"/>
      <c r="N72" s="29"/>
      <c r="O72" s="29"/>
      <c r="Q72" s="94">
        <f t="shared" si="20"/>
        <v>15</v>
      </c>
      <c r="R72" s="94">
        <f t="shared" si="21"/>
        <v>15</v>
      </c>
      <c r="S72" s="94">
        <f t="shared" si="22"/>
        <v>15</v>
      </c>
      <c r="T72" s="94">
        <f t="shared" si="23"/>
        <v>15</v>
      </c>
      <c r="U72" s="94">
        <f t="shared" si="24"/>
        <v>15</v>
      </c>
      <c r="V72" s="94">
        <f t="shared" si="25"/>
        <v>15</v>
      </c>
    </row>
    <row r="73" spans="1:22" x14ac:dyDescent="0.2">
      <c r="A73" s="29">
        <v>3</v>
      </c>
      <c r="B73" s="29">
        <v>1440</v>
      </c>
      <c r="C73" s="2" t="s">
        <v>331</v>
      </c>
      <c r="D73" s="29" t="s">
        <v>336</v>
      </c>
      <c r="E73" s="127"/>
      <c r="F73" s="29">
        <v>5</v>
      </c>
      <c r="G73" s="29">
        <v>5</v>
      </c>
      <c r="H73" s="29">
        <v>5</v>
      </c>
      <c r="I73" s="29">
        <v>5</v>
      </c>
      <c r="J73" s="29">
        <v>5</v>
      </c>
      <c r="K73" s="29">
        <v>5</v>
      </c>
      <c r="L73" s="49" t="s">
        <v>306</v>
      </c>
      <c r="M73" s="29"/>
      <c r="N73" s="29"/>
      <c r="O73" s="29"/>
      <c r="Q73" s="94">
        <f t="shared" ref="Q73:V74" si="26">IF($D78="*",0,F78)</f>
        <v>6</v>
      </c>
      <c r="R73" s="94">
        <f t="shared" si="26"/>
        <v>6</v>
      </c>
      <c r="S73" s="94">
        <f t="shared" si="26"/>
        <v>6</v>
      </c>
      <c r="T73" s="94">
        <f t="shared" si="26"/>
        <v>6</v>
      </c>
      <c r="U73" s="94">
        <f t="shared" si="26"/>
        <v>8</v>
      </c>
      <c r="V73" s="94">
        <f t="shared" si="26"/>
        <v>8</v>
      </c>
    </row>
    <row r="74" spans="1:22" x14ac:dyDescent="0.2">
      <c r="A74" s="29">
        <v>3</v>
      </c>
      <c r="B74" s="29">
        <v>1450</v>
      </c>
      <c r="C74" s="2" t="s">
        <v>332</v>
      </c>
      <c r="D74" s="29"/>
      <c r="E74" s="127"/>
      <c r="F74" s="29">
        <v>15</v>
      </c>
      <c r="G74" s="29">
        <v>15</v>
      </c>
      <c r="H74" s="29">
        <v>15</v>
      </c>
      <c r="I74" s="29">
        <v>15</v>
      </c>
      <c r="J74" s="29">
        <v>15</v>
      </c>
      <c r="K74" s="29">
        <v>15</v>
      </c>
      <c r="L74" s="49" t="s">
        <v>306</v>
      </c>
      <c r="M74" s="29"/>
      <c r="N74" s="29"/>
      <c r="O74" s="29"/>
      <c r="Q74" s="94">
        <f t="shared" si="26"/>
        <v>20</v>
      </c>
      <c r="R74" s="94">
        <f t="shared" si="26"/>
        <v>20</v>
      </c>
      <c r="S74" s="94">
        <f t="shared" si="26"/>
        <v>20</v>
      </c>
      <c r="T74" s="94">
        <f t="shared" si="26"/>
        <v>20</v>
      </c>
      <c r="U74" s="94">
        <f t="shared" si="26"/>
        <v>22</v>
      </c>
      <c r="V74" s="94">
        <f t="shared" si="26"/>
        <v>22</v>
      </c>
    </row>
    <row r="75" spans="1:22" x14ac:dyDescent="0.2">
      <c r="A75" s="140"/>
      <c r="B75" s="140"/>
      <c r="C75" s="2" t="s">
        <v>572</v>
      </c>
      <c r="D75" s="140" t="s">
        <v>336</v>
      </c>
      <c r="E75" s="140"/>
      <c r="F75" s="118">
        <v>45</v>
      </c>
      <c r="G75" s="118">
        <v>45</v>
      </c>
      <c r="H75" s="118">
        <v>45</v>
      </c>
      <c r="I75" s="118">
        <v>45</v>
      </c>
      <c r="J75" s="118">
        <v>45</v>
      </c>
      <c r="K75" s="118">
        <v>45</v>
      </c>
      <c r="L75" s="49"/>
      <c r="M75" s="140"/>
      <c r="N75" s="140"/>
      <c r="O75" s="140"/>
      <c r="Q75" s="140"/>
      <c r="R75" s="140"/>
      <c r="S75" s="140"/>
      <c r="T75" s="140"/>
      <c r="U75" s="140"/>
      <c r="V75" s="140"/>
    </row>
    <row r="76" spans="1:22" x14ac:dyDescent="0.2">
      <c r="A76" s="140"/>
      <c r="B76" s="140"/>
      <c r="C76" s="2" t="s">
        <v>573</v>
      </c>
      <c r="D76" s="140" t="s">
        <v>336</v>
      </c>
      <c r="E76" s="140"/>
      <c r="F76" s="118">
        <v>60</v>
      </c>
      <c r="G76" s="118">
        <v>60</v>
      </c>
      <c r="H76" s="118">
        <v>60</v>
      </c>
      <c r="I76" s="118">
        <v>60</v>
      </c>
      <c r="J76" s="118">
        <v>60</v>
      </c>
      <c r="K76" s="118">
        <v>60</v>
      </c>
      <c r="L76" s="49"/>
      <c r="M76" s="140"/>
      <c r="N76" s="140"/>
      <c r="O76" s="140"/>
      <c r="Q76" s="140"/>
      <c r="R76" s="140"/>
      <c r="S76" s="140"/>
      <c r="T76" s="140"/>
      <c r="U76" s="140"/>
      <c r="V76" s="140"/>
    </row>
    <row r="77" spans="1:22" x14ac:dyDescent="0.2">
      <c r="A77" s="140"/>
      <c r="B77" s="140"/>
      <c r="C77" s="2" t="s">
        <v>577</v>
      </c>
      <c r="D77" s="140" t="s">
        <v>336</v>
      </c>
      <c r="E77" s="140"/>
      <c r="F77" s="118">
        <v>15</v>
      </c>
      <c r="G77" s="118">
        <v>15</v>
      </c>
      <c r="H77" s="118">
        <v>15</v>
      </c>
      <c r="I77" s="118">
        <v>15</v>
      </c>
      <c r="J77" s="118">
        <v>15</v>
      </c>
      <c r="K77" s="118">
        <v>15</v>
      </c>
      <c r="L77" s="49"/>
      <c r="M77" s="140"/>
      <c r="N77" s="140"/>
      <c r="O77" s="140"/>
      <c r="Q77" s="140"/>
      <c r="R77" s="140"/>
      <c r="S77" s="140"/>
      <c r="T77" s="140"/>
      <c r="U77" s="140"/>
      <c r="V77" s="140"/>
    </row>
    <row r="78" spans="1:22" x14ac:dyDescent="0.2">
      <c r="A78" s="29">
        <v>3</v>
      </c>
      <c r="B78" s="29">
        <v>1460</v>
      </c>
      <c r="C78" s="2" t="s">
        <v>333</v>
      </c>
      <c r="D78" s="29"/>
      <c r="E78" s="127"/>
      <c r="F78" s="29">
        <v>6</v>
      </c>
      <c r="G78" s="29">
        <v>6</v>
      </c>
      <c r="H78" s="29">
        <v>6</v>
      </c>
      <c r="I78" s="29">
        <v>6</v>
      </c>
      <c r="J78" s="29">
        <v>8</v>
      </c>
      <c r="K78" s="29">
        <v>8</v>
      </c>
      <c r="L78" s="49" t="s">
        <v>306</v>
      </c>
      <c r="M78" s="29"/>
      <c r="N78" s="29"/>
      <c r="O78" s="29"/>
      <c r="Q78" s="94">
        <f t="shared" si="20"/>
        <v>18</v>
      </c>
      <c r="R78" s="94">
        <f t="shared" si="21"/>
        <v>18</v>
      </c>
      <c r="S78" s="94">
        <f t="shared" si="22"/>
        <v>18</v>
      </c>
      <c r="T78" s="94">
        <f t="shared" si="23"/>
        <v>18</v>
      </c>
      <c r="U78" s="94">
        <f t="shared" si="24"/>
        <v>18</v>
      </c>
      <c r="V78" s="94">
        <f t="shared" si="25"/>
        <v>18</v>
      </c>
    </row>
    <row r="79" spans="1:22" x14ac:dyDescent="0.2">
      <c r="A79" s="29">
        <v>3</v>
      </c>
      <c r="B79" s="29">
        <v>1470</v>
      </c>
      <c r="C79" s="2" t="s">
        <v>137</v>
      </c>
      <c r="D79" s="29"/>
      <c r="E79" s="127"/>
      <c r="F79" s="29">
        <v>20</v>
      </c>
      <c r="G79" s="29">
        <v>20</v>
      </c>
      <c r="H79" s="29">
        <v>20</v>
      </c>
      <c r="I79" s="29">
        <v>20</v>
      </c>
      <c r="J79" s="29">
        <v>22</v>
      </c>
      <c r="K79" s="29">
        <v>22</v>
      </c>
      <c r="L79" s="49" t="s">
        <v>306</v>
      </c>
      <c r="M79" s="29"/>
      <c r="N79" s="29"/>
      <c r="O79" s="29"/>
      <c r="Q79" s="94">
        <f t="shared" si="20"/>
        <v>2</v>
      </c>
      <c r="R79" s="94">
        <f t="shared" si="21"/>
        <v>2</v>
      </c>
      <c r="S79" s="94">
        <f t="shared" si="22"/>
        <v>2</v>
      </c>
      <c r="T79" s="94">
        <f t="shared" si="23"/>
        <v>2</v>
      </c>
      <c r="U79" s="94">
        <f t="shared" si="24"/>
        <v>2</v>
      </c>
      <c r="V79" s="94">
        <f t="shared" si="25"/>
        <v>2</v>
      </c>
    </row>
    <row r="80" spans="1:22" x14ac:dyDescent="0.2">
      <c r="A80" s="29">
        <v>3</v>
      </c>
      <c r="B80" s="29">
        <v>1480</v>
      </c>
      <c r="C80" s="2" t="s">
        <v>334</v>
      </c>
      <c r="D80" s="29"/>
      <c r="E80" s="127"/>
      <c r="F80" s="29">
        <v>18</v>
      </c>
      <c r="G80" s="29">
        <v>18</v>
      </c>
      <c r="H80" s="29">
        <v>18</v>
      </c>
      <c r="I80" s="29">
        <v>18</v>
      </c>
      <c r="J80" s="29">
        <v>18</v>
      </c>
      <c r="K80" s="29">
        <v>18</v>
      </c>
      <c r="L80" s="49" t="s">
        <v>306</v>
      </c>
      <c r="M80" s="29"/>
      <c r="N80" s="29"/>
      <c r="O80" s="29"/>
      <c r="Q80" s="94">
        <f t="shared" si="20"/>
        <v>0</v>
      </c>
      <c r="R80" s="94">
        <f t="shared" si="21"/>
        <v>0</v>
      </c>
      <c r="S80" s="94">
        <f t="shared" si="22"/>
        <v>0</v>
      </c>
      <c r="T80" s="94">
        <f t="shared" si="23"/>
        <v>0</v>
      </c>
      <c r="U80" s="94">
        <f t="shared" si="24"/>
        <v>0</v>
      </c>
      <c r="V80" s="94">
        <f t="shared" si="25"/>
        <v>0</v>
      </c>
    </row>
    <row r="81" spans="1:22" x14ac:dyDescent="0.2">
      <c r="A81" s="29">
        <v>3</v>
      </c>
      <c r="B81" s="29">
        <v>1490</v>
      </c>
      <c r="C81" s="2" t="s">
        <v>335</v>
      </c>
      <c r="D81" s="29"/>
      <c r="E81" s="127"/>
      <c r="F81" s="29">
        <v>2</v>
      </c>
      <c r="G81" s="29">
        <v>2</v>
      </c>
      <c r="H81" s="29">
        <v>2</v>
      </c>
      <c r="I81" s="29">
        <v>2</v>
      </c>
      <c r="J81" s="29">
        <v>2</v>
      </c>
      <c r="K81" s="29">
        <v>2</v>
      </c>
      <c r="L81" s="49" t="s">
        <v>306</v>
      </c>
      <c r="M81" s="29"/>
      <c r="N81" s="29"/>
      <c r="O81" s="29"/>
      <c r="Q81" s="94">
        <f t="shared" si="20"/>
        <v>35</v>
      </c>
      <c r="R81" s="94">
        <f t="shared" si="21"/>
        <v>35</v>
      </c>
      <c r="S81" s="94">
        <f t="shared" si="22"/>
        <v>35</v>
      </c>
      <c r="T81" s="94">
        <f t="shared" si="23"/>
        <v>35</v>
      </c>
      <c r="U81" s="94">
        <f t="shared" si="24"/>
        <v>35</v>
      </c>
      <c r="V81" s="94">
        <f t="shared" si="25"/>
        <v>35</v>
      </c>
    </row>
    <row r="82" spans="1:22" x14ac:dyDescent="0.2">
      <c r="A82" s="29">
        <v>3</v>
      </c>
      <c r="B82" s="29">
        <v>1500</v>
      </c>
      <c r="C82" s="2" t="s">
        <v>447</v>
      </c>
      <c r="D82" s="29" t="s">
        <v>336</v>
      </c>
      <c r="E82" s="127"/>
      <c r="F82" s="29">
        <v>10</v>
      </c>
      <c r="G82" s="29">
        <v>10</v>
      </c>
      <c r="H82" s="29">
        <v>10</v>
      </c>
      <c r="I82" s="29">
        <v>10</v>
      </c>
      <c r="J82" s="29">
        <v>10</v>
      </c>
      <c r="K82" s="29">
        <v>10</v>
      </c>
      <c r="L82" s="49" t="s">
        <v>306</v>
      </c>
      <c r="M82" s="29"/>
      <c r="N82" s="29"/>
      <c r="O82" s="29"/>
      <c r="Q82" s="94">
        <f t="shared" si="20"/>
        <v>20</v>
      </c>
      <c r="R82" s="94">
        <f t="shared" si="21"/>
        <v>20</v>
      </c>
      <c r="S82" s="94">
        <f t="shared" si="22"/>
        <v>20</v>
      </c>
      <c r="T82" s="94">
        <f t="shared" si="23"/>
        <v>20</v>
      </c>
      <c r="U82" s="94">
        <f t="shared" si="24"/>
        <v>20</v>
      </c>
      <c r="V82" s="94">
        <f t="shared" si="25"/>
        <v>20</v>
      </c>
    </row>
    <row r="83" spans="1:22" x14ac:dyDescent="0.2">
      <c r="A83" s="29">
        <v>3</v>
      </c>
      <c r="B83" s="29">
        <v>1510</v>
      </c>
      <c r="C83" s="2" t="s">
        <v>139</v>
      </c>
      <c r="D83" s="29"/>
      <c r="E83" s="127"/>
      <c r="F83" s="29">
        <v>35</v>
      </c>
      <c r="G83" s="29">
        <v>35</v>
      </c>
      <c r="H83" s="29">
        <v>35</v>
      </c>
      <c r="I83" s="29">
        <v>35</v>
      </c>
      <c r="J83" s="29">
        <v>35</v>
      </c>
      <c r="K83" s="29">
        <v>35</v>
      </c>
      <c r="L83" s="49" t="s">
        <v>306</v>
      </c>
      <c r="M83" s="29"/>
      <c r="N83" s="29"/>
      <c r="O83" s="29"/>
      <c r="Q83" s="94">
        <f t="shared" si="20"/>
        <v>30</v>
      </c>
      <c r="R83" s="94">
        <f t="shared" si="21"/>
        <v>30</v>
      </c>
      <c r="S83" s="94">
        <f t="shared" si="22"/>
        <v>30</v>
      </c>
      <c r="T83" s="94">
        <f t="shared" si="23"/>
        <v>30</v>
      </c>
      <c r="U83" s="94">
        <f t="shared" si="24"/>
        <v>30</v>
      </c>
      <c r="V83" s="94">
        <f t="shared" si="25"/>
        <v>30</v>
      </c>
    </row>
    <row r="84" spans="1:22" x14ac:dyDescent="0.2">
      <c r="A84" s="29">
        <v>3</v>
      </c>
      <c r="B84" s="29">
        <v>1520</v>
      </c>
      <c r="C84" s="2" t="s">
        <v>140</v>
      </c>
      <c r="D84" s="29"/>
      <c r="E84" s="127"/>
      <c r="F84" s="99">
        <v>20</v>
      </c>
      <c r="G84" s="99">
        <v>20</v>
      </c>
      <c r="H84" s="99">
        <v>20</v>
      </c>
      <c r="I84" s="99">
        <v>20</v>
      </c>
      <c r="J84" s="99">
        <v>20</v>
      </c>
      <c r="K84" s="99">
        <v>20</v>
      </c>
      <c r="L84" s="49" t="s">
        <v>306</v>
      </c>
      <c r="M84" s="29"/>
      <c r="N84" s="29"/>
      <c r="O84" s="29"/>
      <c r="Q84" s="94">
        <f t="shared" si="20"/>
        <v>19</v>
      </c>
      <c r="R84" s="94">
        <f t="shared" si="21"/>
        <v>19</v>
      </c>
      <c r="S84" s="94">
        <f t="shared" si="22"/>
        <v>19</v>
      </c>
      <c r="T84" s="94">
        <f t="shared" si="23"/>
        <v>19</v>
      </c>
      <c r="U84" s="94">
        <f t="shared" si="24"/>
        <v>19</v>
      </c>
      <c r="V84" s="94">
        <f t="shared" si="25"/>
        <v>19</v>
      </c>
    </row>
    <row r="85" spans="1:22" x14ac:dyDescent="0.2">
      <c r="A85" s="29">
        <v>3</v>
      </c>
      <c r="B85" s="29">
        <v>1530</v>
      </c>
      <c r="C85" s="2" t="s">
        <v>148</v>
      </c>
      <c r="D85" s="29"/>
      <c r="E85" s="127"/>
      <c r="F85" s="29">
        <v>30</v>
      </c>
      <c r="G85" s="29">
        <v>30</v>
      </c>
      <c r="H85" s="29">
        <v>30</v>
      </c>
      <c r="I85" s="29">
        <v>30</v>
      </c>
      <c r="J85" s="29">
        <v>30</v>
      </c>
      <c r="K85" s="29">
        <v>30</v>
      </c>
      <c r="L85" s="49" t="s">
        <v>343</v>
      </c>
      <c r="M85" s="29" t="s">
        <v>343</v>
      </c>
      <c r="N85" s="29">
        <v>20</v>
      </c>
      <c r="O85" s="29">
        <v>10</v>
      </c>
      <c r="Q85" s="94">
        <f t="shared" ref="Q85:Q100" si="27">IF($D88="*",0,F88)</f>
        <v>50</v>
      </c>
      <c r="R85" s="94">
        <f t="shared" ref="R85:R100" si="28">IF($D88="*",0,G88)</f>
        <v>50</v>
      </c>
      <c r="S85" s="94">
        <f t="shared" ref="S85:S100" si="29">IF($D88="*",0,H88)</f>
        <v>50</v>
      </c>
      <c r="T85" s="94">
        <f t="shared" ref="T85:T100" si="30">IF($D88="*",0,I88)</f>
        <v>50</v>
      </c>
      <c r="U85" s="94">
        <f t="shared" ref="U85:U100" si="31">IF($D88="*",0,J88)</f>
        <v>50</v>
      </c>
      <c r="V85" s="94">
        <f t="shared" ref="V85:V100" si="32">IF($D88="*",0,K88)</f>
        <v>50</v>
      </c>
    </row>
    <row r="86" spans="1:22" x14ac:dyDescent="0.2">
      <c r="A86" s="29">
        <v>3</v>
      </c>
      <c r="B86" s="29">
        <v>1540</v>
      </c>
      <c r="C86" s="2" t="s">
        <v>146</v>
      </c>
      <c r="D86" s="29"/>
      <c r="E86" s="127"/>
      <c r="F86" s="29">
        <v>19</v>
      </c>
      <c r="G86" s="29">
        <v>19</v>
      </c>
      <c r="H86" s="29">
        <v>19</v>
      </c>
      <c r="I86" s="29">
        <v>19</v>
      </c>
      <c r="J86" s="29">
        <v>19</v>
      </c>
      <c r="K86" s="29">
        <v>19</v>
      </c>
      <c r="L86" s="49" t="s">
        <v>343</v>
      </c>
      <c r="M86" s="29" t="s">
        <v>343</v>
      </c>
      <c r="N86" s="29">
        <v>9</v>
      </c>
      <c r="O86" s="29">
        <v>10</v>
      </c>
      <c r="Q86" s="94">
        <f t="shared" si="27"/>
        <v>0</v>
      </c>
      <c r="R86" s="94">
        <f t="shared" si="28"/>
        <v>0</v>
      </c>
      <c r="S86" s="94">
        <f t="shared" si="29"/>
        <v>0</v>
      </c>
      <c r="T86" s="94">
        <f t="shared" si="30"/>
        <v>0</v>
      </c>
      <c r="U86" s="94">
        <f t="shared" si="31"/>
        <v>0</v>
      </c>
      <c r="V86" s="94">
        <f t="shared" si="32"/>
        <v>0</v>
      </c>
    </row>
    <row r="87" spans="1:22" x14ac:dyDescent="0.2">
      <c r="A87" s="124">
        <v>3</v>
      </c>
      <c r="B87" s="124">
        <v>1545</v>
      </c>
      <c r="C87" s="2" t="s">
        <v>488</v>
      </c>
      <c r="D87" s="124"/>
      <c r="E87" s="127"/>
      <c r="F87" s="124">
        <v>8</v>
      </c>
      <c r="G87" s="124">
        <v>8</v>
      </c>
      <c r="H87" s="124">
        <v>8</v>
      </c>
      <c r="I87" s="124">
        <v>8</v>
      </c>
      <c r="J87" s="124">
        <v>8</v>
      </c>
      <c r="K87" s="124">
        <v>8</v>
      </c>
      <c r="L87" s="49" t="s">
        <v>343</v>
      </c>
      <c r="M87" s="124"/>
      <c r="N87" s="124"/>
      <c r="O87" s="124"/>
      <c r="Q87" s="94">
        <f t="shared" si="27"/>
        <v>0</v>
      </c>
      <c r="R87" s="94">
        <f t="shared" si="28"/>
        <v>0</v>
      </c>
      <c r="S87" s="94">
        <f t="shared" si="29"/>
        <v>0</v>
      </c>
      <c r="T87" s="94">
        <f t="shared" si="30"/>
        <v>0</v>
      </c>
      <c r="U87" s="94">
        <f t="shared" si="31"/>
        <v>0</v>
      </c>
      <c r="V87" s="94">
        <f t="shared" si="32"/>
        <v>0</v>
      </c>
    </row>
    <row r="88" spans="1:22" x14ac:dyDescent="0.2">
      <c r="A88" s="29">
        <v>3</v>
      </c>
      <c r="B88" s="29">
        <v>1550</v>
      </c>
      <c r="C88" s="2" t="s">
        <v>153</v>
      </c>
      <c r="D88" s="29"/>
      <c r="E88" s="127"/>
      <c r="F88" s="29">
        <v>50</v>
      </c>
      <c r="G88" s="29">
        <v>50</v>
      </c>
      <c r="H88" s="29">
        <v>50</v>
      </c>
      <c r="I88" s="29">
        <v>50</v>
      </c>
      <c r="J88" s="29">
        <v>50</v>
      </c>
      <c r="K88" s="29">
        <v>50</v>
      </c>
      <c r="L88" s="49" t="s">
        <v>306</v>
      </c>
      <c r="M88" s="29"/>
      <c r="N88" s="29"/>
      <c r="O88" s="29"/>
      <c r="Q88" s="94">
        <f t="shared" si="27"/>
        <v>20</v>
      </c>
      <c r="R88" s="94">
        <f t="shared" si="28"/>
        <v>20</v>
      </c>
      <c r="S88" s="94">
        <f t="shared" si="29"/>
        <v>20</v>
      </c>
      <c r="T88" s="94">
        <f t="shared" si="30"/>
        <v>20</v>
      </c>
      <c r="U88" s="94">
        <f t="shared" si="31"/>
        <v>20</v>
      </c>
      <c r="V88" s="94">
        <f t="shared" si="32"/>
        <v>20</v>
      </c>
    </row>
    <row r="89" spans="1:22" x14ac:dyDescent="0.2">
      <c r="A89" s="29">
        <v>3</v>
      </c>
      <c r="B89" s="29">
        <v>1560</v>
      </c>
      <c r="C89" s="2" t="s">
        <v>446</v>
      </c>
      <c r="D89" s="29" t="s">
        <v>336</v>
      </c>
      <c r="E89" s="127"/>
      <c r="F89" s="29">
        <v>2</v>
      </c>
      <c r="G89" s="29">
        <v>2</v>
      </c>
      <c r="H89" s="29">
        <v>2</v>
      </c>
      <c r="I89" s="29">
        <v>2</v>
      </c>
      <c r="J89" s="29">
        <v>2</v>
      </c>
      <c r="K89" s="29">
        <v>2</v>
      </c>
      <c r="L89" s="49" t="s">
        <v>306</v>
      </c>
      <c r="M89" s="29"/>
      <c r="N89" s="29"/>
      <c r="O89" s="29"/>
      <c r="Q89" s="94">
        <f t="shared" si="27"/>
        <v>0</v>
      </c>
      <c r="R89" s="94">
        <f t="shared" si="28"/>
        <v>0</v>
      </c>
      <c r="S89" s="94">
        <f t="shared" si="29"/>
        <v>10</v>
      </c>
      <c r="T89" s="94">
        <f t="shared" si="30"/>
        <v>10</v>
      </c>
      <c r="U89" s="94">
        <f t="shared" si="31"/>
        <v>10</v>
      </c>
      <c r="V89" s="94">
        <f t="shared" si="32"/>
        <v>10</v>
      </c>
    </row>
    <row r="90" spans="1:22" x14ac:dyDescent="0.2">
      <c r="A90" s="29">
        <v>3</v>
      </c>
      <c r="B90" s="29">
        <v>1570</v>
      </c>
      <c r="C90" s="2" t="s">
        <v>445</v>
      </c>
      <c r="D90" s="29" t="s">
        <v>336</v>
      </c>
      <c r="E90" s="127"/>
      <c r="F90" s="29">
        <v>10</v>
      </c>
      <c r="G90" s="29">
        <v>10</v>
      </c>
      <c r="H90" s="29">
        <v>10</v>
      </c>
      <c r="I90" s="29">
        <v>10</v>
      </c>
      <c r="J90" s="29">
        <v>10</v>
      </c>
      <c r="K90" s="29">
        <v>10</v>
      </c>
      <c r="L90" s="49" t="s">
        <v>306</v>
      </c>
      <c r="M90" s="29"/>
      <c r="N90" s="29"/>
      <c r="O90" s="29"/>
      <c r="Q90" s="94">
        <f t="shared" si="27"/>
        <v>0</v>
      </c>
      <c r="R90" s="94">
        <f t="shared" si="28"/>
        <v>0</v>
      </c>
      <c r="S90" s="94">
        <f t="shared" si="29"/>
        <v>0</v>
      </c>
      <c r="T90" s="94">
        <f t="shared" si="30"/>
        <v>0</v>
      </c>
      <c r="U90" s="94">
        <f t="shared" si="31"/>
        <v>0</v>
      </c>
      <c r="V90" s="94">
        <f t="shared" si="32"/>
        <v>0</v>
      </c>
    </row>
    <row r="91" spans="1:22" x14ac:dyDescent="0.2">
      <c r="A91" s="29">
        <v>3</v>
      </c>
      <c r="B91" s="29">
        <v>1630</v>
      </c>
      <c r="C91" s="2" t="s">
        <v>155</v>
      </c>
      <c r="D91" s="29"/>
      <c r="E91" s="127"/>
      <c r="F91" s="29">
        <v>20</v>
      </c>
      <c r="G91" s="29">
        <v>20</v>
      </c>
      <c r="H91" s="29">
        <v>20</v>
      </c>
      <c r="I91" s="29">
        <v>20</v>
      </c>
      <c r="J91" s="29">
        <v>20</v>
      </c>
      <c r="K91" s="29">
        <v>20</v>
      </c>
      <c r="L91" s="50" t="s">
        <v>306</v>
      </c>
      <c r="M91" s="29"/>
      <c r="N91" s="29"/>
      <c r="O91" s="29"/>
      <c r="Q91" s="94">
        <f t="shared" si="27"/>
        <v>0</v>
      </c>
      <c r="R91" s="94">
        <f t="shared" si="28"/>
        <v>0</v>
      </c>
      <c r="S91" s="94">
        <f t="shared" si="29"/>
        <v>0</v>
      </c>
      <c r="T91" s="94">
        <f t="shared" si="30"/>
        <v>0</v>
      </c>
      <c r="U91" s="94">
        <f t="shared" si="31"/>
        <v>0</v>
      </c>
      <c r="V91" s="94">
        <f t="shared" si="32"/>
        <v>35</v>
      </c>
    </row>
    <row r="92" spans="1:22" x14ac:dyDescent="0.2">
      <c r="A92" s="29">
        <v>3</v>
      </c>
      <c r="B92" s="29">
        <v>1640</v>
      </c>
      <c r="C92" s="2" t="s">
        <v>190</v>
      </c>
      <c r="D92" s="29"/>
      <c r="E92" s="127"/>
      <c r="F92" s="29"/>
      <c r="G92" s="29"/>
      <c r="H92" s="29">
        <v>10</v>
      </c>
      <c r="I92" s="29">
        <v>10</v>
      </c>
      <c r="J92" s="29">
        <v>10</v>
      </c>
      <c r="K92" s="29">
        <v>10</v>
      </c>
      <c r="L92" s="76" t="s">
        <v>306</v>
      </c>
      <c r="M92" s="29"/>
      <c r="N92" s="29"/>
      <c r="O92" s="29"/>
      <c r="Q92" s="94">
        <f t="shared" si="27"/>
        <v>0</v>
      </c>
      <c r="R92" s="94">
        <f t="shared" si="28"/>
        <v>0</v>
      </c>
      <c r="S92" s="94">
        <f t="shared" si="29"/>
        <v>0</v>
      </c>
      <c r="T92" s="94">
        <f t="shared" si="30"/>
        <v>0</v>
      </c>
      <c r="U92" s="94">
        <f t="shared" si="31"/>
        <v>0</v>
      </c>
      <c r="V92" s="94">
        <f t="shared" si="32"/>
        <v>35</v>
      </c>
    </row>
    <row r="93" spans="1:22" x14ac:dyDescent="0.2">
      <c r="A93" s="51"/>
      <c r="B93" s="51"/>
      <c r="C93" s="75"/>
      <c r="D93" s="74"/>
      <c r="E93" s="74"/>
      <c r="F93" s="73"/>
      <c r="G93" s="74"/>
      <c r="H93" s="74"/>
      <c r="I93" s="74"/>
      <c r="J93" s="74"/>
      <c r="K93" s="74"/>
      <c r="L93" s="50"/>
      <c r="M93" s="29"/>
      <c r="N93" s="29"/>
      <c r="O93" s="29"/>
      <c r="Q93" s="94">
        <f t="shared" si="27"/>
        <v>0</v>
      </c>
      <c r="R93" s="94">
        <f t="shared" si="28"/>
        <v>0</v>
      </c>
      <c r="S93" s="94">
        <f t="shared" si="29"/>
        <v>0</v>
      </c>
      <c r="T93" s="94">
        <f t="shared" si="30"/>
        <v>0</v>
      </c>
      <c r="U93" s="94">
        <f t="shared" si="31"/>
        <v>0</v>
      </c>
      <c r="V93" s="94">
        <f t="shared" si="32"/>
        <v>80</v>
      </c>
    </row>
    <row r="94" spans="1:22" x14ac:dyDescent="0.2">
      <c r="A94" s="29">
        <v>3</v>
      </c>
      <c r="B94" s="2"/>
      <c r="C94" s="2" t="s">
        <v>423</v>
      </c>
      <c r="D94" s="29"/>
      <c r="E94" s="127"/>
      <c r="F94" s="29"/>
      <c r="G94" s="29"/>
      <c r="H94" s="29"/>
      <c r="I94" s="29"/>
      <c r="J94" s="29"/>
      <c r="K94" s="70">
        <v>35</v>
      </c>
      <c r="L94" s="29" t="s">
        <v>367</v>
      </c>
      <c r="M94" s="29"/>
      <c r="N94" s="29"/>
      <c r="O94" s="29"/>
      <c r="Q94" s="94">
        <f t="shared" si="27"/>
        <v>0</v>
      </c>
      <c r="R94" s="94">
        <f t="shared" si="28"/>
        <v>0</v>
      </c>
      <c r="S94" s="94">
        <f t="shared" si="29"/>
        <v>0</v>
      </c>
      <c r="T94" s="94">
        <f t="shared" si="30"/>
        <v>0</v>
      </c>
      <c r="U94" s="94">
        <f t="shared" si="31"/>
        <v>0</v>
      </c>
      <c r="V94" s="94">
        <f t="shared" si="32"/>
        <v>130</v>
      </c>
    </row>
    <row r="95" spans="1:22" x14ac:dyDescent="0.2">
      <c r="A95" s="29">
        <v>3</v>
      </c>
      <c r="B95" s="2"/>
      <c r="C95" s="2" t="s">
        <v>424</v>
      </c>
      <c r="D95" s="29"/>
      <c r="E95" s="127"/>
      <c r="F95" s="29"/>
      <c r="G95" s="29"/>
      <c r="H95" s="29"/>
      <c r="I95" s="29"/>
      <c r="J95" s="29"/>
      <c r="K95" s="70">
        <v>35</v>
      </c>
      <c r="L95" s="29" t="s">
        <v>367</v>
      </c>
      <c r="M95" s="29"/>
      <c r="N95" s="29"/>
      <c r="O95" s="29"/>
      <c r="Q95" s="94">
        <f t="shared" si="27"/>
        <v>0</v>
      </c>
      <c r="R95" s="94">
        <f t="shared" si="28"/>
        <v>0</v>
      </c>
      <c r="S95" s="94">
        <f t="shared" si="29"/>
        <v>0</v>
      </c>
      <c r="T95" s="94">
        <f t="shared" si="30"/>
        <v>0</v>
      </c>
      <c r="U95" s="94">
        <f t="shared" si="31"/>
        <v>0</v>
      </c>
      <c r="V95" s="94">
        <f t="shared" si="32"/>
        <v>230</v>
      </c>
    </row>
    <row r="96" spans="1:22" x14ac:dyDescent="0.2">
      <c r="A96" s="29">
        <v>3</v>
      </c>
      <c r="B96" s="2"/>
      <c r="C96" s="2" t="s">
        <v>422</v>
      </c>
      <c r="D96" s="29"/>
      <c r="E96" s="127"/>
      <c r="F96" s="29"/>
      <c r="G96" s="29"/>
      <c r="H96" s="29"/>
      <c r="I96" s="29"/>
      <c r="J96" s="29"/>
      <c r="K96" s="70">
        <v>80</v>
      </c>
      <c r="L96" s="29" t="s">
        <v>290</v>
      </c>
      <c r="M96" s="29"/>
      <c r="N96" s="29"/>
      <c r="O96" s="29"/>
      <c r="Q96" s="94">
        <f t="shared" si="27"/>
        <v>0</v>
      </c>
      <c r="R96" s="94">
        <f t="shared" si="28"/>
        <v>0</v>
      </c>
      <c r="S96" s="94">
        <f t="shared" si="29"/>
        <v>0</v>
      </c>
      <c r="T96" s="94">
        <f t="shared" si="30"/>
        <v>0</v>
      </c>
      <c r="U96" s="94">
        <f t="shared" si="31"/>
        <v>0</v>
      </c>
      <c r="V96" s="94">
        <f t="shared" si="32"/>
        <v>35</v>
      </c>
    </row>
    <row r="97" spans="1:22" x14ac:dyDescent="0.2">
      <c r="A97" s="29">
        <v>3</v>
      </c>
      <c r="B97" s="2"/>
      <c r="C97" s="2" t="s">
        <v>421</v>
      </c>
      <c r="D97" s="29"/>
      <c r="E97" s="127"/>
      <c r="F97" s="29"/>
      <c r="G97" s="29"/>
      <c r="H97" s="29"/>
      <c r="I97" s="29"/>
      <c r="J97" s="29"/>
      <c r="K97" s="70">
        <v>130</v>
      </c>
      <c r="L97" s="29" t="s">
        <v>367</v>
      </c>
      <c r="M97" s="29"/>
      <c r="N97" s="29"/>
      <c r="O97" s="29"/>
      <c r="Q97" s="94">
        <f t="shared" si="27"/>
        <v>0</v>
      </c>
      <c r="R97" s="94">
        <f t="shared" si="28"/>
        <v>0</v>
      </c>
      <c r="S97" s="94">
        <f t="shared" si="29"/>
        <v>0</v>
      </c>
      <c r="T97" s="94">
        <f t="shared" si="30"/>
        <v>0</v>
      </c>
      <c r="U97" s="94">
        <f t="shared" si="31"/>
        <v>0</v>
      </c>
      <c r="V97" s="94">
        <f t="shared" si="32"/>
        <v>25</v>
      </c>
    </row>
    <row r="98" spans="1:22" x14ac:dyDescent="0.2">
      <c r="A98" s="29">
        <v>3</v>
      </c>
      <c r="B98" s="2"/>
      <c r="C98" s="2" t="s">
        <v>420</v>
      </c>
      <c r="D98" s="29"/>
      <c r="E98" s="127"/>
      <c r="F98" s="29"/>
      <c r="G98" s="29"/>
      <c r="H98" s="29"/>
      <c r="I98" s="29"/>
      <c r="J98" s="29"/>
      <c r="K98" s="70">
        <v>230</v>
      </c>
      <c r="L98" s="29" t="s">
        <v>367</v>
      </c>
      <c r="M98" s="29"/>
      <c r="N98" s="29"/>
      <c r="O98" s="29"/>
      <c r="Q98" s="94">
        <f t="shared" si="27"/>
        <v>0</v>
      </c>
      <c r="R98" s="94">
        <f t="shared" si="28"/>
        <v>0</v>
      </c>
      <c r="S98" s="94">
        <f t="shared" si="29"/>
        <v>0</v>
      </c>
      <c r="T98" s="94">
        <f t="shared" si="30"/>
        <v>0</v>
      </c>
      <c r="U98" s="94">
        <f t="shared" si="31"/>
        <v>0</v>
      </c>
      <c r="V98" s="94">
        <f t="shared" si="32"/>
        <v>30</v>
      </c>
    </row>
    <row r="99" spans="1:22" x14ac:dyDescent="0.2">
      <c r="A99" s="29">
        <v>3</v>
      </c>
      <c r="B99" s="2"/>
      <c r="C99" s="2" t="s">
        <v>419</v>
      </c>
      <c r="D99" s="29"/>
      <c r="E99" s="127"/>
      <c r="F99" s="29"/>
      <c r="G99" s="29"/>
      <c r="H99" s="29"/>
      <c r="I99" s="29"/>
      <c r="J99" s="29"/>
      <c r="K99" s="70">
        <v>35</v>
      </c>
      <c r="L99" s="29" t="s">
        <v>367</v>
      </c>
      <c r="M99" s="29"/>
      <c r="N99" s="29"/>
      <c r="O99" s="29"/>
      <c r="Q99" s="94">
        <f t="shared" si="27"/>
        <v>0</v>
      </c>
      <c r="R99" s="94">
        <f t="shared" si="28"/>
        <v>0</v>
      </c>
      <c r="S99" s="94">
        <f t="shared" si="29"/>
        <v>0</v>
      </c>
      <c r="T99" s="94">
        <f t="shared" si="30"/>
        <v>0</v>
      </c>
      <c r="U99" s="94">
        <f t="shared" si="31"/>
        <v>0</v>
      </c>
      <c r="V99" s="94">
        <f t="shared" si="32"/>
        <v>60</v>
      </c>
    </row>
    <row r="100" spans="1:22" x14ac:dyDescent="0.2">
      <c r="A100" s="29">
        <v>3</v>
      </c>
      <c r="B100" s="2"/>
      <c r="C100" s="2" t="s">
        <v>418</v>
      </c>
      <c r="D100" s="29"/>
      <c r="E100" s="127"/>
      <c r="F100" s="29"/>
      <c r="G100" s="29"/>
      <c r="H100" s="29"/>
      <c r="I100" s="29"/>
      <c r="J100" s="29"/>
      <c r="K100" s="70">
        <v>25</v>
      </c>
      <c r="L100" s="29" t="s">
        <v>367</v>
      </c>
      <c r="M100" s="29"/>
      <c r="N100" s="29"/>
      <c r="O100" s="29"/>
      <c r="Q100" s="94">
        <f t="shared" si="27"/>
        <v>0</v>
      </c>
      <c r="R100" s="94">
        <f t="shared" si="28"/>
        <v>0</v>
      </c>
      <c r="S100" s="94">
        <f t="shared" si="29"/>
        <v>0</v>
      </c>
      <c r="T100" s="94">
        <f t="shared" si="30"/>
        <v>0</v>
      </c>
      <c r="U100" s="94">
        <f t="shared" si="31"/>
        <v>0</v>
      </c>
      <c r="V100" s="94">
        <f t="shared" si="32"/>
        <v>25</v>
      </c>
    </row>
    <row r="101" spans="1:22" x14ac:dyDescent="0.2">
      <c r="A101" s="29">
        <v>3</v>
      </c>
      <c r="B101" s="2"/>
      <c r="C101" s="2" t="s">
        <v>417</v>
      </c>
      <c r="D101" s="29"/>
      <c r="E101" s="127"/>
      <c r="F101" s="29"/>
      <c r="G101" s="29"/>
      <c r="H101" s="29"/>
      <c r="I101" s="29"/>
      <c r="J101" s="29"/>
      <c r="K101" s="70">
        <v>30</v>
      </c>
      <c r="L101" s="29" t="s">
        <v>367</v>
      </c>
      <c r="M101" s="29"/>
      <c r="N101" s="29"/>
      <c r="O101" s="29"/>
      <c r="Q101" s="79"/>
    </row>
    <row r="102" spans="1:22" x14ac:dyDescent="0.2">
      <c r="A102" s="29">
        <v>3</v>
      </c>
      <c r="B102" s="2"/>
      <c r="C102" s="2" t="s">
        <v>416</v>
      </c>
      <c r="D102" s="29"/>
      <c r="E102" s="127"/>
      <c r="F102" s="29"/>
      <c r="G102" s="29"/>
      <c r="H102" s="29"/>
      <c r="I102" s="29"/>
      <c r="J102" s="29"/>
      <c r="K102" s="70">
        <v>60</v>
      </c>
      <c r="L102" s="29" t="s">
        <v>367</v>
      </c>
      <c r="M102" s="29"/>
      <c r="N102" s="29"/>
      <c r="O102" s="29"/>
      <c r="Q102" s="29">
        <f>SUM(Q2:Q100)</f>
        <v>1588</v>
      </c>
      <c r="R102" s="94">
        <f t="shared" ref="R102:V102" si="33">SUM(R2:R100)</f>
        <v>1608</v>
      </c>
      <c r="S102" s="94">
        <f t="shared" si="33"/>
        <v>1598</v>
      </c>
      <c r="T102" s="94">
        <f t="shared" si="33"/>
        <v>1618</v>
      </c>
      <c r="U102" s="94">
        <f t="shared" si="33"/>
        <v>1642</v>
      </c>
      <c r="V102" s="94">
        <f t="shared" si="33"/>
        <v>2142</v>
      </c>
    </row>
    <row r="103" spans="1:22" x14ac:dyDescent="0.2">
      <c r="A103" s="29">
        <v>3</v>
      </c>
      <c r="B103" s="29"/>
      <c r="C103" s="47" t="s">
        <v>425</v>
      </c>
      <c r="D103" s="88"/>
      <c r="E103" s="88"/>
      <c r="F103" s="29"/>
      <c r="G103" s="29"/>
      <c r="H103" s="29"/>
      <c r="I103" s="29"/>
      <c r="J103" s="29"/>
      <c r="K103" s="77">
        <v>25</v>
      </c>
      <c r="L103" s="29" t="s">
        <v>343</v>
      </c>
      <c r="M103" s="29"/>
      <c r="N103" s="29"/>
      <c r="O103" s="29"/>
      <c r="Q103" s="96">
        <f>Q102/60</f>
        <v>26.466666666666665</v>
      </c>
      <c r="R103" s="96">
        <f t="shared" ref="R103:V103" si="34">R102/60</f>
        <v>26.8</v>
      </c>
      <c r="S103" s="96">
        <f t="shared" si="34"/>
        <v>26.633333333333333</v>
      </c>
      <c r="T103" s="96">
        <f t="shared" si="34"/>
        <v>26.966666666666665</v>
      </c>
      <c r="U103" s="96">
        <f t="shared" si="34"/>
        <v>27.366666666666667</v>
      </c>
      <c r="V103" s="96">
        <f t="shared" si="34"/>
        <v>35.700000000000003</v>
      </c>
    </row>
    <row r="105" spans="1:22" x14ac:dyDescent="0.2">
      <c r="C105" s="1" t="s">
        <v>358</v>
      </c>
      <c r="D105" s="30"/>
      <c r="E105" s="128"/>
      <c r="F105" s="29">
        <f t="shared" ref="F105:K105" si="35">SUM(F2:F103)</f>
        <v>1938</v>
      </c>
      <c r="G105" s="29">
        <f t="shared" si="35"/>
        <v>1958</v>
      </c>
      <c r="H105" s="29">
        <f t="shared" si="35"/>
        <v>1948</v>
      </c>
      <c r="I105" s="29">
        <f t="shared" si="35"/>
        <v>1968</v>
      </c>
      <c r="J105" s="29">
        <f t="shared" si="35"/>
        <v>1992</v>
      </c>
      <c r="K105" s="29">
        <f t="shared" si="35"/>
        <v>2492</v>
      </c>
      <c r="L105" s="29"/>
      <c r="M105" s="29"/>
      <c r="N105" s="29"/>
      <c r="O105" s="29"/>
    </row>
    <row r="106" spans="1:22" x14ac:dyDescent="0.2">
      <c r="C106" s="1" t="s">
        <v>357</v>
      </c>
      <c r="D106" s="30"/>
      <c r="E106" s="128"/>
      <c r="F106" s="29">
        <f>F105/60</f>
        <v>32.299999999999997</v>
      </c>
      <c r="G106" s="29">
        <f t="shared" ref="G106:K106" si="36">G105/60</f>
        <v>32.633333333333333</v>
      </c>
      <c r="H106" s="29">
        <f t="shared" si="36"/>
        <v>32.466666666666669</v>
      </c>
      <c r="I106" s="29">
        <f t="shared" si="36"/>
        <v>32.799999999999997</v>
      </c>
      <c r="J106" s="29">
        <f t="shared" si="36"/>
        <v>33.200000000000003</v>
      </c>
      <c r="K106" s="29">
        <f t="shared" si="36"/>
        <v>41.533333333333331</v>
      </c>
      <c r="L106" s="29"/>
      <c r="M106" s="29"/>
      <c r="N106" s="29"/>
      <c r="O106" s="29"/>
    </row>
    <row r="109" spans="1:22" x14ac:dyDescent="0.2">
      <c r="F109" s="79"/>
    </row>
    <row r="110" spans="1:22" x14ac:dyDescent="0.2">
      <c r="F110" s="79"/>
    </row>
    <row r="111" spans="1:22" x14ac:dyDescent="0.2">
      <c r="F111" s="79"/>
    </row>
    <row r="112" spans="1:22" x14ac:dyDescent="0.2">
      <c r="F112" s="79"/>
    </row>
  </sheetData>
  <pageMargins left="0.7" right="0.7" top="0.75" bottom="0.75" header="0.3" footer="0.3"/>
  <pageSetup scale="75" fitToHeight="0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'Station 3'!A95:A95</xm:f>
              <xm:sqref>B102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IMPROVMENT PROJECTS</vt:lpstr>
      <vt:lpstr>Sheet 1</vt:lpstr>
      <vt:lpstr>Offline Prep</vt:lpstr>
      <vt:lpstr>Offline Prep1</vt:lpstr>
      <vt:lpstr>Station1</vt:lpstr>
      <vt:lpstr>Station1_1</vt:lpstr>
      <vt:lpstr>Station 1_2</vt:lpstr>
      <vt:lpstr>Station 2</vt:lpstr>
      <vt:lpstr>Station 3</vt:lpstr>
      <vt:lpstr>Station4</vt:lpstr>
      <vt:lpstr>Station 5</vt:lpstr>
      <vt:lpstr>Station 1 Training</vt:lpstr>
      <vt:lpstr>Employee List</vt:lpstr>
      <vt:lpstr>Station 2 Training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2016-10-13T17:13:32Z</dcterms:modified>
</cp:coreProperties>
</file>