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rkc/Programs/orderconvert/"/>
    </mc:Choice>
  </mc:AlternateContent>
  <bookViews>
    <workbookView xWindow="0" yWindow="460" windowWidth="28800" windowHeight="16340" tabRatio="500"/>
  </bookViews>
  <sheets>
    <sheet name="Sheet1" sheetId="2" r:id="rId1"/>
    <sheet name="206050 - Earth MotorCars - Stoc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8" i="2"/>
  <c r="M9" i="2"/>
  <c r="M10" i="2"/>
  <c r="M11" i="2"/>
  <c r="M12" i="2"/>
  <c r="M13" i="2"/>
  <c r="M14" i="2"/>
  <c r="M23" i="2"/>
  <c r="M24" i="2"/>
  <c r="M25" i="2"/>
  <c r="M26" i="2"/>
  <c r="L9" i="2"/>
  <c r="L10" i="2"/>
  <c r="L11" i="2"/>
  <c r="L12" i="2"/>
  <c r="L13" i="2"/>
  <c r="L14" i="2"/>
  <c r="L23" i="2"/>
  <c r="L24" i="2"/>
  <c r="L25" i="2"/>
  <c r="L2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K24" i="2"/>
  <c r="K25" i="2"/>
  <c r="K26" i="2"/>
  <c r="P14" i="2"/>
  <c r="R14" i="2"/>
  <c r="Q14" i="2"/>
  <c r="K15" i="2"/>
  <c r="L15" i="2"/>
  <c r="M15" i="2"/>
  <c r="K16" i="2"/>
  <c r="L16" i="2"/>
  <c r="M16" i="2"/>
  <c r="M8" i="2"/>
  <c r="L8" i="2"/>
  <c r="K11" i="2"/>
  <c r="D8" i="2"/>
  <c r="D9" i="2"/>
  <c r="D10" i="2"/>
  <c r="D11" i="2"/>
  <c r="K12" i="2"/>
  <c r="D12" i="2"/>
  <c r="K13" i="2"/>
  <c r="D13" i="2"/>
  <c r="K14" i="2"/>
  <c r="D14" i="2"/>
  <c r="D15" i="2"/>
  <c r="D16" i="2"/>
  <c r="K10" i="2"/>
  <c r="K9" i="2"/>
  <c r="K8" i="2"/>
  <c r="O7" i="2"/>
  <c r="M7" i="2"/>
  <c r="L7" i="2"/>
  <c r="J7" i="2"/>
  <c r="K7" i="2"/>
  <c r="G1" i="2"/>
  <c r="I1" i="2"/>
  <c r="G2" i="2"/>
  <c r="I2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D23" i="2"/>
  <c r="J23" i="2"/>
  <c r="D24" i="2"/>
  <c r="J24" i="2"/>
  <c r="D25" i="2"/>
  <c r="J25" i="2"/>
  <c r="D26" i="2"/>
  <c r="J26" i="2"/>
  <c r="D27" i="2"/>
  <c r="J27" i="2"/>
  <c r="D28" i="2"/>
  <c r="J28" i="2"/>
  <c r="J29" i="2"/>
  <c r="I7" i="2"/>
  <c r="W20" i="2"/>
  <c r="W21" i="2"/>
  <c r="W22" i="2"/>
  <c r="W23" i="2"/>
  <c r="W24" i="2"/>
  <c r="W25" i="2"/>
  <c r="W26" i="2"/>
  <c r="W27" i="2"/>
  <c r="W28" i="2"/>
  <c r="W29" i="2"/>
  <c r="W9" i="2"/>
  <c r="W10" i="2"/>
  <c r="W11" i="2"/>
  <c r="W12" i="2"/>
  <c r="W13" i="2"/>
  <c r="W14" i="2"/>
  <c r="W15" i="2"/>
  <c r="W16" i="2"/>
  <c r="W17" i="2"/>
  <c r="W18" i="2"/>
  <c r="W19" i="2"/>
  <c r="W8" i="2"/>
  <c r="W7" i="2"/>
  <c r="A23" i="2"/>
  <c r="V7" i="2"/>
  <c r="D22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7" i="2"/>
  <c r="T8" i="2"/>
  <c r="T9" i="2"/>
  <c r="T10" i="2"/>
  <c r="T11" i="2"/>
  <c r="T12" i="2"/>
  <c r="T13" i="2"/>
  <c r="T14" i="2"/>
  <c r="T15" i="2"/>
  <c r="T16" i="2"/>
  <c r="D17" i="2"/>
  <c r="T17" i="2"/>
  <c r="D18" i="2"/>
  <c r="T18" i="2"/>
  <c r="D19" i="2"/>
  <c r="T19" i="2"/>
  <c r="D20" i="2"/>
  <c r="T20" i="2"/>
  <c r="D21" i="2"/>
  <c r="T21" i="2"/>
  <c r="D35" i="2"/>
  <c r="D36" i="2"/>
  <c r="D37" i="2"/>
  <c r="D38" i="2"/>
  <c r="D39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D29" i="2"/>
  <c r="G29" i="2"/>
  <c r="D30" i="2"/>
  <c r="G30" i="2"/>
  <c r="D31" i="2"/>
  <c r="G31" i="2"/>
  <c r="D32" i="2"/>
  <c r="G32" i="2"/>
  <c r="D33" i="2"/>
  <c r="G33" i="2"/>
  <c r="D34" i="2"/>
  <c r="G34" i="2"/>
  <c r="G35" i="2"/>
  <c r="G36" i="2"/>
  <c r="G37" i="2"/>
  <c r="G38" i="2"/>
  <c r="G39" i="2"/>
  <c r="D40" i="2"/>
  <c r="G40" i="2"/>
  <c r="D41" i="2"/>
  <c r="G41" i="2"/>
  <c r="D42" i="2"/>
  <c r="G42" i="2"/>
  <c r="D43" i="2"/>
  <c r="G43" i="2"/>
  <c r="D44" i="2"/>
  <c r="G44" i="2"/>
  <c r="D45" i="2"/>
  <c r="G45" i="2"/>
  <c r="D46" i="2"/>
  <c r="G46" i="2"/>
  <c r="D47" i="2"/>
  <c r="G47" i="2"/>
  <c r="D48" i="2"/>
  <c r="G48" i="2"/>
  <c r="G49" i="2"/>
  <c r="G50" i="2"/>
  <c r="D51" i="2"/>
  <c r="G51" i="2"/>
  <c r="D52" i="2"/>
  <c r="G52" i="2"/>
  <c r="D53" i="2"/>
  <c r="G53" i="2"/>
  <c r="D54" i="2"/>
  <c r="G54" i="2"/>
  <c r="D55" i="2"/>
  <c r="G55" i="2"/>
  <c r="D56" i="2"/>
  <c r="G56" i="2"/>
  <c r="D57" i="2"/>
  <c r="G57" i="2"/>
  <c r="D58" i="2"/>
  <c r="G58" i="2"/>
  <c r="D59" i="2"/>
  <c r="G59" i="2"/>
  <c r="D60" i="2"/>
  <c r="G60" i="2"/>
  <c r="D61" i="2"/>
  <c r="G61" i="2"/>
  <c r="D62" i="2"/>
  <c r="G62" i="2"/>
  <c r="D65" i="2"/>
  <c r="D66" i="2"/>
  <c r="A52" i="2"/>
  <c r="B52" i="2"/>
  <c r="C52" i="2"/>
  <c r="E52" i="2"/>
  <c r="A53" i="2"/>
  <c r="B53" i="2"/>
  <c r="C53" i="2"/>
  <c r="E53" i="2"/>
  <c r="A54" i="2"/>
  <c r="B54" i="2"/>
  <c r="C54" i="2"/>
  <c r="E54" i="2"/>
  <c r="A55" i="2"/>
  <c r="B55" i="2"/>
  <c r="C55" i="2"/>
  <c r="E55" i="2"/>
  <c r="A56" i="2"/>
  <c r="B56" i="2"/>
  <c r="C56" i="2"/>
  <c r="E56" i="2"/>
  <c r="A57" i="2"/>
  <c r="B57" i="2"/>
  <c r="C57" i="2"/>
  <c r="E57" i="2"/>
  <c r="A58" i="2"/>
  <c r="B58" i="2"/>
  <c r="C58" i="2"/>
  <c r="E58" i="2"/>
  <c r="A59" i="2"/>
  <c r="B59" i="2"/>
  <c r="C59" i="2"/>
  <c r="E59" i="2"/>
  <c r="A60" i="2"/>
  <c r="B60" i="2"/>
  <c r="C60" i="2"/>
  <c r="E60" i="2"/>
  <c r="A61" i="2"/>
  <c r="B61" i="2"/>
  <c r="C61" i="2"/>
  <c r="E61" i="2"/>
  <c r="A62" i="2"/>
  <c r="B62" i="2"/>
  <c r="C62" i="2"/>
  <c r="E62" i="2"/>
  <c r="A26" i="2"/>
  <c r="B26" i="2"/>
  <c r="C26" i="2"/>
  <c r="E26" i="2"/>
  <c r="F26" i="2"/>
  <c r="A27" i="2"/>
  <c r="B27" i="2"/>
  <c r="C27" i="2"/>
  <c r="E27" i="2"/>
  <c r="F27" i="2"/>
  <c r="A28" i="2"/>
  <c r="B28" i="2"/>
  <c r="C28" i="2"/>
  <c r="E28" i="2"/>
  <c r="F28" i="2"/>
  <c r="A29" i="2"/>
  <c r="B29" i="2"/>
  <c r="C29" i="2"/>
  <c r="E29" i="2"/>
  <c r="F29" i="2"/>
  <c r="A30" i="2"/>
  <c r="B30" i="2"/>
  <c r="C30" i="2"/>
  <c r="E30" i="2"/>
  <c r="F30" i="2"/>
  <c r="A31" i="2"/>
  <c r="B31" i="2"/>
  <c r="C31" i="2"/>
  <c r="E31" i="2"/>
  <c r="F31" i="2"/>
  <c r="A32" i="2"/>
  <c r="B32" i="2"/>
  <c r="C32" i="2"/>
  <c r="E32" i="2"/>
  <c r="F32" i="2"/>
  <c r="A33" i="2"/>
  <c r="B33" i="2"/>
  <c r="C33" i="2"/>
  <c r="E33" i="2"/>
  <c r="F33" i="2"/>
  <c r="A34" i="2"/>
  <c r="B34" i="2"/>
  <c r="C34" i="2"/>
  <c r="E34" i="2"/>
  <c r="F34" i="2"/>
  <c r="A35" i="2"/>
  <c r="B35" i="2"/>
  <c r="C35" i="2"/>
  <c r="E35" i="2"/>
  <c r="F35" i="2"/>
  <c r="A36" i="2"/>
  <c r="B36" i="2"/>
  <c r="C36" i="2"/>
  <c r="E36" i="2"/>
  <c r="F36" i="2"/>
  <c r="A37" i="2"/>
  <c r="B37" i="2"/>
  <c r="C37" i="2"/>
  <c r="E37" i="2"/>
  <c r="F37" i="2"/>
  <c r="A38" i="2"/>
  <c r="B38" i="2"/>
  <c r="C38" i="2"/>
  <c r="E38" i="2"/>
  <c r="F38" i="2"/>
  <c r="A39" i="2"/>
  <c r="B39" i="2"/>
  <c r="C39" i="2"/>
  <c r="E39" i="2"/>
  <c r="F39" i="2"/>
  <c r="A40" i="2"/>
  <c r="B40" i="2"/>
  <c r="C40" i="2"/>
  <c r="E40" i="2"/>
  <c r="F40" i="2"/>
  <c r="A41" i="2"/>
  <c r="B41" i="2"/>
  <c r="C41" i="2"/>
  <c r="E41" i="2"/>
  <c r="F41" i="2"/>
  <c r="A42" i="2"/>
  <c r="B42" i="2"/>
  <c r="C42" i="2"/>
  <c r="E42" i="2"/>
  <c r="F42" i="2"/>
  <c r="A43" i="2"/>
  <c r="B43" i="2"/>
  <c r="C43" i="2"/>
  <c r="E43" i="2"/>
  <c r="F43" i="2"/>
  <c r="A44" i="2"/>
  <c r="B44" i="2"/>
  <c r="C44" i="2"/>
  <c r="E44" i="2"/>
  <c r="F44" i="2"/>
  <c r="A45" i="2"/>
  <c r="B45" i="2"/>
  <c r="C45" i="2"/>
  <c r="E45" i="2"/>
  <c r="F45" i="2"/>
  <c r="A46" i="2"/>
  <c r="B46" i="2"/>
  <c r="C46" i="2"/>
  <c r="E46" i="2"/>
  <c r="F46" i="2"/>
  <c r="A47" i="2"/>
  <c r="B47" i="2"/>
  <c r="C47" i="2"/>
  <c r="E47" i="2"/>
  <c r="F47" i="2"/>
  <c r="A48" i="2"/>
  <c r="B48" i="2"/>
  <c r="C48" i="2"/>
  <c r="E48" i="2"/>
  <c r="F48" i="2"/>
  <c r="A49" i="2"/>
  <c r="B49" i="2"/>
  <c r="C49" i="2"/>
  <c r="E49" i="2"/>
  <c r="A50" i="2"/>
  <c r="B50" i="2"/>
  <c r="C50" i="2"/>
  <c r="E50" i="2"/>
  <c r="A51" i="2"/>
  <c r="B51" i="2"/>
  <c r="C51" i="2"/>
  <c r="E51" i="2"/>
  <c r="A7" i="2"/>
  <c r="B7" i="2"/>
  <c r="C7" i="2"/>
  <c r="E7" i="2"/>
  <c r="F7" i="2"/>
  <c r="A8" i="2"/>
  <c r="B8" i="2"/>
  <c r="C8" i="2"/>
  <c r="E8" i="2"/>
  <c r="F8" i="2"/>
  <c r="A9" i="2"/>
  <c r="B9" i="2"/>
  <c r="C9" i="2"/>
  <c r="E9" i="2"/>
  <c r="F9" i="2"/>
  <c r="A10" i="2"/>
  <c r="B10" i="2"/>
  <c r="C10" i="2"/>
  <c r="E10" i="2"/>
  <c r="F10" i="2"/>
  <c r="A11" i="2"/>
  <c r="B11" i="2"/>
  <c r="C11" i="2"/>
  <c r="E11" i="2"/>
  <c r="F11" i="2"/>
  <c r="A12" i="2"/>
  <c r="B12" i="2"/>
  <c r="C12" i="2"/>
  <c r="E12" i="2"/>
  <c r="F12" i="2"/>
  <c r="A13" i="2"/>
  <c r="B13" i="2"/>
  <c r="C13" i="2"/>
  <c r="E13" i="2"/>
  <c r="F13" i="2"/>
  <c r="A14" i="2"/>
  <c r="B14" i="2"/>
  <c r="C14" i="2"/>
  <c r="E14" i="2"/>
  <c r="F14" i="2"/>
  <c r="A15" i="2"/>
  <c r="B15" i="2"/>
  <c r="C15" i="2"/>
  <c r="E15" i="2"/>
  <c r="F15" i="2"/>
  <c r="A16" i="2"/>
  <c r="B16" i="2"/>
  <c r="C16" i="2"/>
  <c r="E16" i="2"/>
  <c r="F16" i="2"/>
  <c r="A17" i="2"/>
  <c r="B17" i="2"/>
  <c r="C17" i="2"/>
  <c r="E17" i="2"/>
  <c r="F17" i="2"/>
  <c r="A18" i="2"/>
  <c r="B18" i="2"/>
  <c r="C18" i="2"/>
  <c r="E18" i="2"/>
  <c r="F18" i="2"/>
  <c r="A19" i="2"/>
  <c r="B19" i="2"/>
  <c r="C19" i="2"/>
  <c r="E19" i="2"/>
  <c r="F19" i="2"/>
  <c r="A20" i="2"/>
  <c r="B20" i="2"/>
  <c r="C20" i="2"/>
  <c r="E20" i="2"/>
  <c r="F20" i="2"/>
  <c r="A21" i="2"/>
  <c r="B21" i="2"/>
  <c r="C21" i="2"/>
  <c r="E21" i="2"/>
  <c r="F21" i="2"/>
  <c r="A22" i="2"/>
  <c r="B22" i="2"/>
  <c r="C22" i="2"/>
  <c r="E22" i="2"/>
  <c r="F22" i="2"/>
  <c r="B23" i="2"/>
  <c r="C23" i="2"/>
  <c r="E23" i="2"/>
  <c r="F23" i="2"/>
  <c r="A24" i="2"/>
  <c r="B24" i="2"/>
  <c r="C24" i="2"/>
  <c r="E24" i="2"/>
  <c r="F24" i="2"/>
  <c r="A25" i="2"/>
  <c r="B25" i="2"/>
  <c r="C25" i="2"/>
  <c r="E25" i="2"/>
  <c r="F25" i="2"/>
  <c r="B6" i="2"/>
  <c r="C6" i="2"/>
  <c r="D6" i="2"/>
  <c r="E6" i="2"/>
  <c r="F6" i="2"/>
  <c r="A6" i="2"/>
</calcChain>
</file>

<file path=xl/sharedStrings.xml><?xml version="1.0" encoding="utf-8"?>
<sst xmlns="http://schemas.openxmlformats.org/spreadsheetml/2006/main" count="105" uniqueCount="65">
  <si>
    <t>Station</t>
  </si>
  <si>
    <t xml:space="preserve"> Process_#</t>
  </si>
  <si>
    <t xml:space="preserve"> Process_Name</t>
  </si>
  <si>
    <t xml:space="preserve"> 8.5x20</t>
  </si>
  <si>
    <t xml:space="preserve"> People</t>
  </si>
  <si>
    <t xml:space="preserve"> Respoinsible</t>
  </si>
  <si>
    <t xml:space="preserve"> ***10***</t>
  </si>
  <si>
    <t xml:space="preserve"> Weld interior walls -Std Unit</t>
  </si>
  <si>
    <t xml:space="preserve"> </t>
  </si>
  <si>
    <t xml:space="preserve"> Weld front radius wall x 2</t>
  </si>
  <si>
    <t xml:space="preserve"> Heath</t>
  </si>
  <si>
    <t xml:space="preserve"> Roof Truss Setup Time</t>
  </si>
  <si>
    <t xml:space="preserve"> Weld roof trusses (2 min ea)</t>
  </si>
  <si>
    <t xml:space="preserve"> Weld roof parts together</t>
  </si>
  <si>
    <t xml:space="preserve"> Table prep for 1 pc roof </t>
  </si>
  <si>
    <t xml:space="preserve"> Roof lay out</t>
  </si>
  <si>
    <t xml:space="preserve"> Tack roof </t>
  </si>
  <si>
    <t xml:space="preserve"> Heath;Leon</t>
  </si>
  <si>
    <t xml:space="preserve"> Weld 1 pc roof </t>
  </si>
  <si>
    <t xml:space="preserve"> ***110***</t>
  </si>
  <si>
    <t xml:space="preserve"> A/C Ducting - Single</t>
  </si>
  <si>
    <t xml:space="preserve"> Upper front wall</t>
  </si>
  <si>
    <t xml:space="preserve"> Lower front wall</t>
  </si>
  <si>
    <t xml:space="preserve"> Prep Table</t>
  </si>
  <si>
    <t xml:space="preserve"> Rear wall header </t>
  </si>
  <si>
    <t xml:space="preserve"> Lay Out C/S Sidewall</t>
  </si>
  <si>
    <t xml:space="preserve"> ***240***</t>
  </si>
  <si>
    <t xml:space="preserve"> Dinette CS - Front</t>
  </si>
  <si>
    <t xml:space="preserve"> tack C/S sidewall </t>
  </si>
  <si>
    <t xml:space="preserve"> weld C/S sidewall</t>
  </si>
  <si>
    <t xml:space="preserve"> Grind; tape; flip; weld; grind C/S sidewall</t>
  </si>
  <si>
    <t xml:space="preserve"> Lay Out R/S Sidewall</t>
  </si>
  <si>
    <t xml:space="preserve"> ***370***</t>
  </si>
  <si>
    <t xml:space="preserve"> Sofa - RS - Rear </t>
  </si>
  <si>
    <t xml:space="preserve"> tack R/S sidewall </t>
  </si>
  <si>
    <t xml:space="preserve"> weld R/S sidewall</t>
  </si>
  <si>
    <t xml:space="preserve"> Grind; tape; flip; weld; grind R/S sidewall</t>
  </si>
  <si>
    <t xml:space="preserve"> prep table</t>
  </si>
  <si>
    <t xml:space="preserve"> Lay Out Frame</t>
  </si>
  <si>
    <t xml:space="preserve"> Tack Frame</t>
  </si>
  <si>
    <t xml:space="preserve"> Weld frame</t>
  </si>
  <si>
    <t xml:space="preserve"> ***470***</t>
  </si>
  <si>
    <t xml:space="preserve"> 4in Addition Ht Sub Frame</t>
  </si>
  <si>
    <t xml:space="preserve"> Tongue Tray - STD</t>
  </si>
  <si>
    <t xml:space="preserve"> Drill Weep Holes</t>
  </si>
  <si>
    <t xml:space="preserve"> Fresh tank</t>
  </si>
  <si>
    <t xml:space="preserve"> Waste tanks </t>
  </si>
  <si>
    <t xml:space="preserve"> Tank wiring and plumbing hook up</t>
  </si>
  <si>
    <t xml:space="preserve"> ***530***</t>
  </si>
  <si>
    <t xml:space="preserve"> 3 Season Plumbing</t>
  </si>
  <si>
    <t xml:space="preserve"> Set Axles </t>
  </si>
  <si>
    <t xml:space="preserve"> Brake wires</t>
  </si>
  <si>
    <t xml:space="preserve"> Stamp VIN on Frame</t>
  </si>
  <si>
    <t xml:space="preserve"> Install wheels</t>
  </si>
  <si>
    <t xml:space="preserve"> Install Jacks; Sewer Hose; Spare Tire Rack; sewage hose holder</t>
  </si>
  <si>
    <t xml:space="preserve"> Fasten Water Line</t>
  </si>
  <si>
    <t xml:space="preserve"> Fresh Water Fill and Vent Hoses</t>
  </si>
  <si>
    <t>VIN:</t>
  </si>
  <si>
    <t>Start Time</t>
  </si>
  <si>
    <t>Number of People</t>
  </si>
  <si>
    <t>TAKT</t>
  </si>
  <si>
    <t>Heath</t>
  </si>
  <si>
    <t>Leon</t>
  </si>
  <si>
    <t>Shift Start</t>
  </si>
  <si>
    <t>Shift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</si>
</sst>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\ h:mm\ AM/PM;@"/>
    <numFmt numFmtId="165" formatCode="[$-409]h:mm\ AM/PM;@"/>
    <numFmt numFmtId="168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abSelected="1" topLeftCell="C1" workbookViewId="0">
      <selection activeCell="H23" sqref="H23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0.1640625" style="1" bestFit="1" customWidth="1"/>
    <col min="5" max="5" width="7.1640625" style="1" bestFit="1" customWidth="1"/>
    <col min="6" max="7" width="16" style="1" bestFit="1" customWidth="1"/>
    <col min="8" max="8" width="5.33203125" style="7" customWidth="1"/>
    <col min="10" max="15" width="10.83203125" style="1"/>
    <col min="16" max="16" width="23.5" style="1" customWidth="1"/>
    <col min="17" max="18" width="10.83203125" style="1"/>
    <col min="19" max="19" width="4.83203125" style="1" customWidth="1"/>
    <col min="23" max="23" width="15" bestFit="1" customWidth="1"/>
    <col min="24" max="24" width="16" bestFit="1" customWidth="1"/>
  </cols>
  <sheetData>
    <row r="1" spans="1:24" x14ac:dyDescent="0.2">
      <c r="F1" s="1" t="s">
        <v>63</v>
      </c>
      <c r="G1" s="9">
        <f>TIME(5,0,0)</f>
        <v>0.20833333333333334</v>
      </c>
      <c r="I1" s="8">
        <f>G1</f>
        <v>0.20833333333333334</v>
      </c>
      <c r="J1" s="7"/>
      <c r="K1" s="7"/>
      <c r="L1" s="7"/>
      <c r="M1" s="7"/>
      <c r="N1" s="7"/>
      <c r="O1" s="7"/>
      <c r="P1" s="7"/>
      <c r="Q1" s="7"/>
      <c r="R1" s="7"/>
    </row>
    <row r="2" spans="1:24" x14ac:dyDescent="0.2">
      <c r="F2" s="1" t="s">
        <v>64</v>
      </c>
      <c r="G2" s="9">
        <f>TIME(13,15,0)</f>
        <v>0.55208333333333337</v>
      </c>
      <c r="I2" s="8">
        <f>G2</f>
        <v>0.55208333333333337</v>
      </c>
      <c r="J2" s="7"/>
      <c r="K2" s="7"/>
      <c r="L2" s="7"/>
      <c r="M2" s="7"/>
      <c r="N2" s="7"/>
      <c r="O2" s="7"/>
      <c r="P2" s="7"/>
      <c r="Q2" s="7"/>
      <c r="R2" s="7"/>
    </row>
    <row r="3" spans="1:24" x14ac:dyDescent="0.2">
      <c r="C3" s="1" t="s">
        <v>57</v>
      </c>
      <c r="F3" s="1" t="s">
        <v>58</v>
      </c>
      <c r="G3" s="5">
        <v>42681.447916666664</v>
      </c>
    </row>
    <row r="4" spans="1:24" x14ac:dyDescent="0.2">
      <c r="F4" s="1" t="s">
        <v>59</v>
      </c>
      <c r="G4" s="1">
        <v>2</v>
      </c>
    </row>
    <row r="5" spans="1:24" x14ac:dyDescent="0.2">
      <c r="F5" s="1" t="s">
        <v>60</v>
      </c>
      <c r="G5" s="1">
        <v>1.75</v>
      </c>
    </row>
    <row r="6" spans="1:24" x14ac:dyDescent="0.2">
      <c r="A6" s="3" t="str">
        <f>'206050 - Earth MotorCars - Stoc'!A1</f>
        <v>Station</v>
      </c>
      <c r="B6" s="3" t="str">
        <f>'206050 - Earth MotorCars - Stoc'!B1</f>
        <v xml:space="preserve"> Process_#</v>
      </c>
      <c r="C6" s="3" t="str">
        <f>'206050 - Earth MotorCars - Stoc'!C1</f>
        <v xml:space="preserve"> Process_Name</v>
      </c>
      <c r="D6" s="3" t="str">
        <f>'206050 - Earth MotorCars - Stoc'!D1</f>
        <v xml:space="preserve"> 8.5x20</v>
      </c>
      <c r="E6" s="3" t="str">
        <f>'206050 - Earth MotorCars - Stoc'!E1</f>
        <v xml:space="preserve"> People</v>
      </c>
      <c r="F6" s="3" t="str">
        <f>'206050 - Earth MotorCars - Stoc'!F1</f>
        <v xml:space="preserve"> Respoinsible</v>
      </c>
      <c r="H6" s="10" t="s">
        <v>61</v>
      </c>
      <c r="I6" s="10"/>
      <c r="S6" s="10" t="s">
        <v>62</v>
      </c>
      <c r="T6" s="10"/>
    </row>
    <row r="7" spans="1:24" x14ac:dyDescent="0.2">
      <c r="A7" s="3">
        <f>'206050 - Earth MotorCars - Stoc'!A2</f>
        <v>1</v>
      </c>
      <c r="B7" s="3" t="str">
        <f>'206050 - Earth MotorCars - Stoc'!B2</f>
        <v xml:space="preserve"> ***10***</v>
      </c>
      <c r="C7" s="3" t="str">
        <f>'206050 - Earth MotorCars - Stoc'!C2</f>
        <v xml:space="preserve"> Weld interior walls -Std Unit</v>
      </c>
      <c r="D7" s="3"/>
      <c r="E7" s="3">
        <f>'206050 - Earth MotorCars - Stoc'!E2</f>
        <v>1</v>
      </c>
      <c r="F7" s="3" t="str">
        <f>'206050 - Earth MotorCars - Stoc'!F2</f>
        <v xml:space="preserve"> </v>
      </c>
      <c r="G7" s="6">
        <f>G3+TIME(0,D7,0)</f>
        <v>42681.447916666664</v>
      </c>
      <c r="H7" s="7">
        <v>1</v>
      </c>
      <c r="I7" s="4">
        <f>IF(H7,G3+TIME(0,D7,0),G3)</f>
        <v>42681.447916666664</v>
      </c>
      <c r="J7" s="6">
        <f>IF(MOD((G3+D8),1)&gt;I$1,IF(MOD((G3+D8),1)&lt;I2,IF(H7,G3+TIME(0,D7,0),G3),0))</f>
        <v>42681.447916666664</v>
      </c>
      <c r="K7" s="7">
        <f>IF(H7,1,0)</f>
        <v>1</v>
      </c>
      <c r="L7" s="7">
        <f>IF(MOD((G3+D7),1)&gt;I$1,1,0)</f>
        <v>1</v>
      </c>
      <c r="M7" s="7">
        <f>IF(MOD((G3+D7),1)&lt;I2,1,0)</f>
        <v>1</v>
      </c>
      <c r="N7" s="7"/>
      <c r="O7" s="6">
        <f>G3+TIME(0,D7,0)</f>
        <v>42681.447916666664</v>
      </c>
      <c r="P7" s="6"/>
      <c r="Q7" s="6"/>
      <c r="R7" s="6"/>
      <c r="T7" s="4">
        <f>IF(S7,G3+TIME(0,D7,0),G3)</f>
        <v>42681.447916666664</v>
      </c>
      <c r="V7" t="str">
        <f>IF(MOD((A23+$D$16),1)&gt;(D$9/24),IF(MOD((A23+$D$16),1)&lt;((D$14-(E$11+E$10+E$12)/60)/24),MOD((A23+$D$16),1),MOD((A23+$D$16)-(D$14/24)+(((E$11+E$10+E$12)/60)/24)+(D$9/24),1)),"BAD")</f>
        <v>BAD</v>
      </c>
      <c r="W7" s="8">
        <f>MOD((G3+D8),1)</f>
        <v>0.44791666666424135</v>
      </c>
    </row>
    <row r="8" spans="1:24" x14ac:dyDescent="0.2">
      <c r="A8" s="3">
        <f>'206050 - Earth MotorCars - Stoc'!A3</f>
        <v>1</v>
      </c>
      <c r="B8" s="3">
        <f>'206050 - Earth MotorCars - Stoc'!B3</f>
        <v>30</v>
      </c>
      <c r="C8" s="3" t="str">
        <f>'206050 - Earth MotorCars - Stoc'!C3</f>
        <v xml:space="preserve"> Weld front radius wall x 2</v>
      </c>
      <c r="D8" s="3">
        <f>'206050 - Earth MotorCars - Stoc'!D3</f>
        <v>20</v>
      </c>
      <c r="E8" s="3">
        <f>'206050 - Earth MotorCars - Stoc'!E3</f>
        <v>1</v>
      </c>
      <c r="F8" s="3" t="str">
        <f>'206050 - Earth MotorCars - Stoc'!F3</f>
        <v xml:space="preserve"> Heath</v>
      </c>
      <c r="G8" s="6">
        <f>G7+TIME(0,D8,0)</f>
        <v>42681.461805555555</v>
      </c>
      <c r="H8" s="7">
        <v>1</v>
      </c>
      <c r="I8" s="4">
        <f>IF(IF(H8,1,0),IF(IF(MOD((I7+TIME(0,D8,0)),1)&gt;G$1,1,0),IF(IF(MOD((I7+TIME(0,D8,0)),1)&lt;G$2,1,0),I7+TIME(0,D8,0),(MOD(I7+TIME(0,D8,0),1)-G$2)+G$1),"Under"),I7)</f>
        <v>42681.461805555555</v>
      </c>
      <c r="J8" s="6">
        <f>IF(H8,IF(MOD((J7+D8),1)&gt;I$1,IF(MOD((J7+D8),1)&lt;I$2,IF(H8,J7+D8,J7),"apple"),"pear"),J7)</f>
        <v>42701.447916666664</v>
      </c>
      <c r="K8" s="7">
        <f>IF(H8,1,0)</f>
        <v>1</v>
      </c>
      <c r="L8" s="7">
        <f>IF(MOD((O7+TIME(0,D8,0)),1)&gt;I$1,1,0)</f>
        <v>1</v>
      </c>
      <c r="M8" s="7">
        <f>IF(MOD((O7+TIME(0,D8,0)),1)&lt;I$2,1,0)</f>
        <v>1</v>
      </c>
      <c r="N8" s="7"/>
      <c r="O8" s="6">
        <f>IF(IF(H8,1,0),IF(IF(MOD((O7+TIME(0,D8,0)),1)&gt;I$1,1,0),IF(IF(MOD((O7+TIME(0,D8,0)),1)&lt;I$2,1,0),O7+TIME(0,D8,0),(MOD(O7+TIME(0,D8,0),1)-G$2)+G$1),"Under"),O7)</f>
        <v>42681.461805555555</v>
      </c>
      <c r="P8" s="6"/>
      <c r="Q8" s="6"/>
      <c r="R8" s="6"/>
      <c r="T8" s="4">
        <f>IF(S8,I7+TIME(0,D8,0),T7)</f>
        <v>42681.447916666664</v>
      </c>
      <c r="W8" s="8">
        <f>MOD(I8,1)</f>
        <v>0.46180555555474712</v>
      </c>
    </row>
    <row r="9" spans="1:24" x14ac:dyDescent="0.2">
      <c r="A9" s="3">
        <f>'206050 - Earth MotorCars - Stoc'!A4</f>
        <v>1</v>
      </c>
      <c r="B9" s="3">
        <f>'206050 - Earth MotorCars - Stoc'!B4</f>
        <v>40</v>
      </c>
      <c r="C9" s="3" t="str">
        <f>'206050 - Earth MotorCars - Stoc'!C4</f>
        <v xml:space="preserve"> Roof Truss Setup Time</v>
      </c>
      <c r="D9" s="3">
        <f>'206050 - Earth MotorCars - Stoc'!D4</f>
        <v>15</v>
      </c>
      <c r="E9" s="3">
        <f>'206050 - Earth MotorCars - Stoc'!E4</f>
        <v>1</v>
      </c>
      <c r="F9" s="3" t="str">
        <f>'206050 - Earth MotorCars - Stoc'!F4</f>
        <v xml:space="preserve"> </v>
      </c>
      <c r="G9" s="6">
        <f t="shared" ref="G9:G62" si="0">G8+TIME(0,D9,0)</f>
        <v>42681.472222222219</v>
      </c>
      <c r="H9" s="7">
        <v>1</v>
      </c>
      <c r="I9" s="4">
        <f t="shared" ref="I9:I62" si="1">IF(IF(H9,1,0),IF(IF(MOD((I8+TIME(0,D9,0)),1)&gt;G$1,1,0),IF(IF(MOD((I8+TIME(0,D9,0)),1)&lt;G$2,1,0),I8+TIME(0,D9,0),(MOD(I8+TIME(0,D9,0),1)-G$2)+G$1),"Under"),I8)</f>
        <v>42681.472222222219</v>
      </c>
      <c r="J9" s="6">
        <f t="shared" ref="J9:J27" si="2">IF(H9,IF(MOD((J8+D9),1)&gt;I$1,IF(MOD((J8+D9),1)&lt;I$2,IF(H9,J8+D9,J8),"apple"),"pear"),J8)</f>
        <v>42716.447916666664</v>
      </c>
      <c r="K9" s="7">
        <f>IF(H9,1,0)</f>
        <v>1</v>
      </c>
      <c r="L9" s="7">
        <f t="shared" ref="L9:L16" si="3">IF(MOD((O8+TIME(0,D9,0)),1)&gt;I$1,1,0)</f>
        <v>1</v>
      </c>
      <c r="M9" s="7">
        <f t="shared" ref="M9:M16" si="4">IF(MOD((O8+TIME(0,D9,0)),1)&lt;I$2,1,0)</f>
        <v>1</v>
      </c>
      <c r="N9" s="7"/>
      <c r="O9" s="6">
        <f t="shared" ref="O9:O27" si="5">IF(IF(H9,1,0),IF(IF(MOD((O8+TIME(0,D9,0)),1)&gt;I$1,1,0),IF(IF(MOD((O8+TIME(0,D9,0)),1)&lt;I$2,1,0),O8+TIME(0,D9,0),(MOD(O8+TIME(0,D9,0),1)-G$2)+G$1),"Under"),O8)</f>
        <v>42681.472222222219</v>
      </c>
      <c r="P9" s="6"/>
      <c r="Q9" s="6"/>
      <c r="R9" s="6"/>
      <c r="T9" s="4">
        <f t="shared" ref="T9:T62" si="6">IF(S9,I8+TIME(0,D9,0),T8)</f>
        <v>42681.447916666664</v>
      </c>
      <c r="W9" s="8">
        <f t="shared" ref="W9:W29" si="7">MOD(I9,1)</f>
        <v>0.47222222221898846</v>
      </c>
    </row>
    <row r="10" spans="1:24" x14ac:dyDescent="0.2">
      <c r="A10" s="3">
        <f>'206050 - Earth MotorCars - Stoc'!A5</f>
        <v>1</v>
      </c>
      <c r="B10" s="3">
        <f>'206050 - Earth MotorCars - Stoc'!B5</f>
        <v>50</v>
      </c>
      <c r="C10" s="3" t="str">
        <f>'206050 - Earth MotorCars - Stoc'!C5</f>
        <v xml:space="preserve"> Weld roof trusses (2 min ea)</v>
      </c>
      <c r="D10" s="3">
        <f>'206050 - Earth MotorCars - Stoc'!D5</f>
        <v>30</v>
      </c>
      <c r="E10" s="3">
        <f>'206050 - Earth MotorCars - Stoc'!E5</f>
        <v>1</v>
      </c>
      <c r="F10" s="3" t="str">
        <f>'206050 - Earth MotorCars - Stoc'!F5</f>
        <v xml:space="preserve"> </v>
      </c>
      <c r="G10" s="6">
        <f t="shared" si="0"/>
        <v>42681.493055555555</v>
      </c>
      <c r="H10" s="7">
        <v>1</v>
      </c>
      <c r="I10" s="4">
        <f t="shared" si="1"/>
        <v>42681.493055555555</v>
      </c>
      <c r="J10" s="6">
        <f t="shared" si="2"/>
        <v>42746.447916666664</v>
      </c>
      <c r="K10" s="7">
        <f>IF(H10,1,0)</f>
        <v>1</v>
      </c>
      <c r="L10" s="7">
        <f t="shared" si="3"/>
        <v>1</v>
      </c>
      <c r="M10" s="7">
        <f t="shared" si="4"/>
        <v>1</v>
      </c>
      <c r="N10" s="7"/>
      <c r="O10" s="6">
        <f t="shared" si="5"/>
        <v>42681.493055555555</v>
      </c>
      <c r="P10" s="6"/>
      <c r="Q10" s="6"/>
      <c r="R10" s="6"/>
      <c r="T10" s="4">
        <f t="shared" si="6"/>
        <v>42681.447916666664</v>
      </c>
      <c r="W10" s="8">
        <f t="shared" si="7"/>
        <v>0.49305555555474712</v>
      </c>
      <c r="X10" s="8"/>
    </row>
    <row r="11" spans="1:24" x14ac:dyDescent="0.2">
      <c r="A11" s="3">
        <f>'206050 - Earth MotorCars - Stoc'!A6</f>
        <v>1</v>
      </c>
      <c r="B11" s="3">
        <f>'206050 - Earth MotorCars - Stoc'!B6</f>
        <v>60</v>
      </c>
      <c r="C11" s="3" t="str">
        <f>'206050 - Earth MotorCars - Stoc'!C6</f>
        <v xml:space="preserve"> Weld roof parts together</v>
      </c>
      <c r="D11" s="3">
        <f>'206050 - Earth MotorCars - Stoc'!D6</f>
        <v>60</v>
      </c>
      <c r="E11" s="3">
        <f>'206050 - Earth MotorCars - Stoc'!E6</f>
        <v>1</v>
      </c>
      <c r="F11" s="3" t="str">
        <f>'206050 - Earth MotorCars - Stoc'!F6</f>
        <v xml:space="preserve"> </v>
      </c>
      <c r="G11" s="6">
        <f t="shared" si="0"/>
        <v>42681.534722222219</v>
      </c>
      <c r="H11" s="7">
        <v>1</v>
      </c>
      <c r="I11" s="4">
        <f t="shared" si="1"/>
        <v>42681.534722222219</v>
      </c>
      <c r="J11" s="6">
        <f t="shared" si="2"/>
        <v>42806.447916666664</v>
      </c>
      <c r="K11" s="7">
        <f t="shared" ref="K11:K16" si="8">IF(H11,1,0)</f>
        <v>1</v>
      </c>
      <c r="L11" s="7">
        <f t="shared" si="3"/>
        <v>1</v>
      </c>
      <c r="M11" s="7">
        <f t="shared" si="4"/>
        <v>1</v>
      </c>
      <c r="N11" s="7"/>
      <c r="O11" s="6">
        <f t="shared" si="5"/>
        <v>42681.534722222219</v>
      </c>
      <c r="P11" s="6"/>
      <c r="Q11" s="6"/>
      <c r="R11" s="6"/>
      <c r="T11" s="4">
        <f t="shared" si="6"/>
        <v>42681.447916666664</v>
      </c>
      <c r="W11" s="8">
        <f t="shared" si="7"/>
        <v>0.53472222221898846</v>
      </c>
    </row>
    <row r="12" spans="1:24" x14ac:dyDescent="0.2">
      <c r="A12" s="3">
        <f>'206050 - Earth MotorCars - Stoc'!A7</f>
        <v>1</v>
      </c>
      <c r="B12" s="3">
        <f>'206050 - Earth MotorCars - Stoc'!B7</f>
        <v>70</v>
      </c>
      <c r="C12" s="3" t="str">
        <f>'206050 - Earth MotorCars - Stoc'!C7</f>
        <v xml:space="preserve"> Table prep for 1 pc roof </v>
      </c>
      <c r="D12" s="3">
        <f>'206050 - Earth MotorCars - Stoc'!D7</f>
        <v>8</v>
      </c>
      <c r="E12" s="3">
        <f>'206050 - Earth MotorCars - Stoc'!E7</f>
        <v>1</v>
      </c>
      <c r="F12" s="3" t="str">
        <f>'206050 - Earth MotorCars - Stoc'!F7</f>
        <v xml:space="preserve"> Heath</v>
      </c>
      <c r="G12" s="6">
        <f t="shared" si="0"/>
        <v>42681.540277777778</v>
      </c>
      <c r="H12" s="7">
        <v>1</v>
      </c>
      <c r="I12" s="4">
        <f t="shared" si="1"/>
        <v>42681.540277777778</v>
      </c>
      <c r="J12" s="6">
        <f t="shared" si="2"/>
        <v>42814.447916666664</v>
      </c>
      <c r="K12" s="7">
        <f t="shared" si="8"/>
        <v>1</v>
      </c>
      <c r="L12" s="7">
        <f t="shared" si="3"/>
        <v>1</v>
      </c>
      <c r="M12" s="7">
        <f t="shared" si="4"/>
        <v>1</v>
      </c>
      <c r="N12" s="7"/>
      <c r="O12" s="6">
        <f t="shared" si="5"/>
        <v>42681.540277777778</v>
      </c>
      <c r="P12" s="6"/>
      <c r="Q12" s="6"/>
      <c r="R12" s="6"/>
      <c r="T12" s="4">
        <f t="shared" si="6"/>
        <v>42681.447916666664</v>
      </c>
      <c r="W12" s="8">
        <f t="shared" si="7"/>
        <v>0.54027777777810115</v>
      </c>
    </row>
    <row r="13" spans="1:24" x14ac:dyDescent="0.2">
      <c r="A13" s="3">
        <f>'206050 - Earth MotorCars - Stoc'!A8</f>
        <v>1</v>
      </c>
      <c r="B13" s="3">
        <f>'206050 - Earth MotorCars - Stoc'!B8</f>
        <v>80</v>
      </c>
      <c r="C13" s="3" t="str">
        <f>'206050 - Earth MotorCars - Stoc'!C8</f>
        <v xml:space="preserve"> Roof lay out</v>
      </c>
      <c r="D13" s="3">
        <f>'206050 - Earth MotorCars - Stoc'!D8</f>
        <v>15</v>
      </c>
      <c r="E13" s="3">
        <f>'206050 - Earth MotorCars - Stoc'!E8</f>
        <v>1</v>
      </c>
      <c r="F13" s="3" t="str">
        <f>'206050 - Earth MotorCars - Stoc'!F8</f>
        <v xml:space="preserve"> Heath</v>
      </c>
      <c r="G13" s="6">
        <f t="shared" si="0"/>
        <v>42681.550694444442</v>
      </c>
      <c r="H13" s="7">
        <v>1</v>
      </c>
      <c r="I13" s="4">
        <f t="shared" si="1"/>
        <v>42681.550694444442</v>
      </c>
      <c r="J13" s="6">
        <f t="shared" si="2"/>
        <v>42829.447916666664</v>
      </c>
      <c r="K13" s="7">
        <f t="shared" si="8"/>
        <v>1</v>
      </c>
      <c r="L13" s="7">
        <f t="shared" si="3"/>
        <v>1</v>
      </c>
      <c r="M13" s="7">
        <f t="shared" si="4"/>
        <v>1</v>
      </c>
      <c r="N13" s="7"/>
      <c r="O13" s="6">
        <f t="shared" si="5"/>
        <v>42681.550694444442</v>
      </c>
      <c r="P13" s="6"/>
      <c r="Q13" s="6"/>
      <c r="R13" s="6"/>
      <c r="T13" s="4">
        <f t="shared" si="6"/>
        <v>42681.447916666664</v>
      </c>
      <c r="W13" s="8">
        <f t="shared" si="7"/>
        <v>0.5506944444423425</v>
      </c>
    </row>
    <row r="14" spans="1:24" x14ac:dyDescent="0.2">
      <c r="A14" s="3">
        <f>'206050 - Earth MotorCars - Stoc'!A9</f>
        <v>1</v>
      </c>
      <c r="B14" s="3">
        <f>'206050 - Earth MotorCars - Stoc'!B9</f>
        <v>90</v>
      </c>
      <c r="C14" s="3" t="str">
        <f>'206050 - Earth MotorCars - Stoc'!C9</f>
        <v xml:space="preserve"> Tack roof </v>
      </c>
      <c r="D14" s="3">
        <f>'206050 - Earth MotorCars - Stoc'!D9</f>
        <v>8</v>
      </c>
      <c r="E14" s="3">
        <f>'206050 - Earth MotorCars - Stoc'!E9</f>
        <v>2</v>
      </c>
      <c r="F14" s="3" t="str">
        <f>'206050 - Earth MotorCars - Stoc'!F9</f>
        <v xml:space="preserve"> Heath;Leon</v>
      </c>
      <c r="G14" s="6">
        <f t="shared" si="0"/>
        <v>42681.556250000001</v>
      </c>
      <c r="I14" s="4">
        <f t="shared" si="1"/>
        <v>42681.550694444442</v>
      </c>
      <c r="J14" s="6">
        <f t="shared" si="2"/>
        <v>42829.447916666664</v>
      </c>
      <c r="K14" s="7">
        <f t="shared" si="8"/>
        <v>0</v>
      </c>
      <c r="L14" s="7">
        <f t="shared" si="3"/>
        <v>1</v>
      </c>
      <c r="M14" s="7">
        <f t="shared" si="4"/>
        <v>0</v>
      </c>
      <c r="N14" s="11"/>
      <c r="O14" s="6">
        <f t="shared" si="5"/>
        <v>42681.550694444442</v>
      </c>
      <c r="P14" s="11">
        <f>(MOD(O13+TIME(0,D14,0),1)-G2)+G1</f>
        <v>0.21250000000145516</v>
      </c>
      <c r="Q14" s="7">
        <f>I2</f>
        <v>0.55208333333333337</v>
      </c>
      <c r="R14" s="7">
        <f>P14-Q14</f>
        <v>-0.33958333333187818</v>
      </c>
      <c r="S14" s="1">
        <v>1</v>
      </c>
      <c r="T14" s="4">
        <f t="shared" si="6"/>
        <v>42681.556250000001</v>
      </c>
      <c r="W14" s="8">
        <f t="shared" si="7"/>
        <v>0.5506944444423425</v>
      </c>
    </row>
    <row r="15" spans="1:24" x14ac:dyDescent="0.2">
      <c r="A15" s="3">
        <f>'206050 - Earth MotorCars - Stoc'!A10</f>
        <v>1</v>
      </c>
      <c r="B15" s="3">
        <f>'206050 - Earth MotorCars - Stoc'!B10</f>
        <v>100</v>
      </c>
      <c r="C15" s="3" t="str">
        <f>'206050 - Earth MotorCars - Stoc'!C10</f>
        <v xml:space="preserve"> Weld 1 pc roof </v>
      </c>
      <c r="D15" s="3">
        <f>'206050 - Earth MotorCars - Stoc'!D10</f>
        <v>20</v>
      </c>
      <c r="E15" s="3">
        <f>'206050 - Earth MotorCars - Stoc'!E10</f>
        <v>2</v>
      </c>
      <c r="F15" s="3" t="str">
        <f>'206050 - Earth MotorCars - Stoc'!F10</f>
        <v xml:space="preserve"> Heath;Leon</v>
      </c>
      <c r="G15" s="6">
        <f t="shared" si="0"/>
        <v>42681.570138888892</v>
      </c>
      <c r="I15" s="4">
        <f t="shared" si="1"/>
        <v>42681.550694444442</v>
      </c>
      <c r="J15" s="6">
        <f t="shared" si="2"/>
        <v>42829.447916666664</v>
      </c>
      <c r="K15" s="7">
        <f t="shared" ref="K15:K16" si="9">IF(H15,1,0)</f>
        <v>0</v>
      </c>
      <c r="L15" s="7">
        <f t="shared" ref="L15:L16" si="10">IF(MOD((O14+TIME(0,D15,0)),1)&gt;I$1,1,0)</f>
        <v>1</v>
      </c>
      <c r="M15" s="7">
        <f t="shared" ref="M15:M16" si="11">IF(MOD((O14+TIME(0,D15,0)),1)&lt;I$2,1,0)</f>
        <v>0</v>
      </c>
      <c r="N15" s="7"/>
      <c r="O15" s="6">
        <f t="shared" si="5"/>
        <v>42681.550694444442</v>
      </c>
      <c r="P15" s="6"/>
      <c r="Q15" s="6"/>
      <c r="R15" s="6"/>
      <c r="S15" s="1">
        <v>1</v>
      </c>
      <c r="T15" s="4">
        <f t="shared" si="6"/>
        <v>42681.564583333333</v>
      </c>
      <c r="W15" s="8">
        <f t="shared" si="7"/>
        <v>0.5506944444423425</v>
      </c>
    </row>
    <row r="16" spans="1:24" x14ac:dyDescent="0.2">
      <c r="A16" s="3">
        <f>'206050 - Earth MotorCars - Stoc'!A11</f>
        <v>1</v>
      </c>
      <c r="B16" s="3" t="str">
        <f>'206050 - Earth MotorCars - Stoc'!B11</f>
        <v xml:space="preserve"> ***110***</v>
      </c>
      <c r="C16" s="3" t="str">
        <f>'206050 - Earth MotorCars - Stoc'!C11</f>
        <v xml:space="preserve"> A/C Ducting - Single</v>
      </c>
      <c r="D16" s="3">
        <f>'206050 - Earth MotorCars - Stoc'!D11</f>
        <v>10</v>
      </c>
      <c r="E16" s="3">
        <f>'206050 - Earth MotorCars - Stoc'!E11</f>
        <v>2</v>
      </c>
      <c r="F16" s="3" t="str">
        <f>'206050 - Earth MotorCars - Stoc'!F11</f>
        <v xml:space="preserve"> Heath;Leon</v>
      </c>
      <c r="G16" s="6">
        <f t="shared" si="0"/>
        <v>42681.577083333337</v>
      </c>
      <c r="I16" s="4">
        <f t="shared" si="1"/>
        <v>42681.550694444442</v>
      </c>
      <c r="J16" s="6">
        <f t="shared" si="2"/>
        <v>42829.447916666664</v>
      </c>
      <c r="K16" s="7">
        <f t="shared" si="9"/>
        <v>0</v>
      </c>
      <c r="L16" s="7">
        <f t="shared" si="10"/>
        <v>1</v>
      </c>
      <c r="M16" s="7">
        <f t="shared" si="11"/>
        <v>0</v>
      </c>
      <c r="N16" s="7"/>
      <c r="O16" s="6">
        <f t="shared" si="5"/>
        <v>42681.550694444442</v>
      </c>
      <c r="P16" s="6"/>
      <c r="Q16" s="6"/>
      <c r="R16" s="6"/>
      <c r="S16" s="1">
        <v>1</v>
      </c>
      <c r="T16" s="4">
        <f t="shared" si="6"/>
        <v>42681.557638888888</v>
      </c>
      <c r="W16" s="8">
        <f t="shared" si="7"/>
        <v>0.5506944444423425</v>
      </c>
    </row>
    <row r="17" spans="1:23" x14ac:dyDescent="0.2">
      <c r="A17" s="3">
        <f>'206050 - Earth MotorCars - Stoc'!A12</f>
        <v>1</v>
      </c>
      <c r="B17" s="3">
        <f>'206050 - Earth MotorCars - Stoc'!B12</f>
        <v>130</v>
      </c>
      <c r="C17" s="3" t="str">
        <f>'206050 - Earth MotorCars - Stoc'!C12</f>
        <v xml:space="preserve"> Upper front wall</v>
      </c>
      <c r="D17" s="3">
        <f>'206050 - Earth MotorCars - Stoc'!D12</f>
        <v>30</v>
      </c>
      <c r="E17" s="3">
        <f>'206050 - Earth MotorCars - Stoc'!E12</f>
        <v>1</v>
      </c>
      <c r="F17" s="3" t="str">
        <f>'206050 - Earth MotorCars - Stoc'!F12</f>
        <v xml:space="preserve"> </v>
      </c>
      <c r="G17" s="6">
        <f t="shared" si="0"/>
        <v>42681.597916666673</v>
      </c>
      <c r="I17" s="4">
        <f t="shared" si="1"/>
        <v>42681.550694444442</v>
      </c>
      <c r="J17" s="6">
        <f t="shared" si="2"/>
        <v>42829.447916666664</v>
      </c>
      <c r="K17" s="7">
        <f t="shared" ref="K17:K26" si="12">IF(H17,1,0)</f>
        <v>0</v>
      </c>
      <c r="L17" s="7">
        <f t="shared" ref="L17:L26" si="13">IF(MOD((O16+TIME(0,D17,0)),1)&gt;I$1,1,0)</f>
        <v>1</v>
      </c>
      <c r="M17" s="7">
        <f t="shared" ref="M17:M26" si="14">IF(MOD((O16+TIME(0,D17,0)),1)&lt;I$2,1,0)</f>
        <v>0</v>
      </c>
      <c r="N17" s="6"/>
      <c r="O17" s="6">
        <f t="shared" si="5"/>
        <v>42681.550694444442</v>
      </c>
      <c r="P17" s="6"/>
      <c r="Q17" s="6"/>
      <c r="R17" s="6"/>
      <c r="S17" s="1">
        <v>1</v>
      </c>
      <c r="T17" s="4">
        <f t="shared" si="6"/>
        <v>42681.571527777778</v>
      </c>
      <c r="W17" s="8">
        <f t="shared" si="7"/>
        <v>0.5506944444423425</v>
      </c>
    </row>
    <row r="18" spans="1:23" x14ac:dyDescent="0.2">
      <c r="A18" s="3">
        <f>'206050 - Earth MotorCars - Stoc'!A13</f>
        <v>1</v>
      </c>
      <c r="B18" s="3">
        <f>'206050 - Earth MotorCars - Stoc'!B13</f>
        <v>140</v>
      </c>
      <c r="C18" s="3" t="str">
        <f>'206050 - Earth MotorCars - Stoc'!C13</f>
        <v xml:space="preserve"> Lower front wall</v>
      </c>
      <c r="D18" s="3">
        <f>'206050 - Earth MotorCars - Stoc'!D13</f>
        <v>15</v>
      </c>
      <c r="E18" s="3">
        <f>'206050 - Earth MotorCars - Stoc'!E13</f>
        <v>1</v>
      </c>
      <c r="F18" s="3" t="str">
        <f>'206050 - Earth MotorCars - Stoc'!F13</f>
        <v xml:space="preserve"> </v>
      </c>
      <c r="G18" s="6">
        <f t="shared" si="0"/>
        <v>42681.608333333337</v>
      </c>
      <c r="I18" s="4">
        <f t="shared" si="1"/>
        <v>42681.550694444442</v>
      </c>
      <c r="J18" s="6">
        <f t="shared" si="2"/>
        <v>42829.447916666664</v>
      </c>
      <c r="K18" s="7">
        <f t="shared" si="12"/>
        <v>0</v>
      </c>
      <c r="L18" s="7">
        <f t="shared" si="13"/>
        <v>1</v>
      </c>
      <c r="M18" s="7">
        <f t="shared" si="14"/>
        <v>0</v>
      </c>
      <c r="N18" s="6"/>
      <c r="O18" s="6">
        <f t="shared" si="5"/>
        <v>42681.550694444442</v>
      </c>
      <c r="P18" s="6"/>
      <c r="Q18" s="6"/>
      <c r="R18" s="6"/>
      <c r="S18" s="1">
        <v>1</v>
      </c>
      <c r="T18" s="4">
        <f t="shared" si="6"/>
        <v>42681.561111111107</v>
      </c>
      <c r="W18" s="8">
        <f t="shared" si="7"/>
        <v>0.5506944444423425</v>
      </c>
    </row>
    <row r="19" spans="1:23" x14ac:dyDescent="0.2">
      <c r="A19" s="3">
        <f>'206050 - Earth MotorCars - Stoc'!A14</f>
        <v>1</v>
      </c>
      <c r="B19" s="3">
        <f>'206050 - Earth MotorCars - Stoc'!B14</f>
        <v>150</v>
      </c>
      <c r="C19" s="3" t="str">
        <f>'206050 - Earth MotorCars - Stoc'!C14</f>
        <v xml:space="preserve"> Prep Table</v>
      </c>
      <c r="D19" s="3">
        <f>'206050 - Earth MotorCars - Stoc'!D14</f>
        <v>10</v>
      </c>
      <c r="E19" s="3">
        <f>'206050 - Earth MotorCars - Stoc'!E14</f>
        <v>1</v>
      </c>
      <c r="F19" s="3" t="str">
        <f>'206050 - Earth MotorCars - Stoc'!F14</f>
        <v xml:space="preserve"> </v>
      </c>
      <c r="G19" s="6">
        <f t="shared" si="0"/>
        <v>42681.615277777782</v>
      </c>
      <c r="I19" s="4">
        <f t="shared" si="1"/>
        <v>42681.550694444442</v>
      </c>
      <c r="J19" s="6">
        <f t="shared" si="2"/>
        <v>42829.447916666664</v>
      </c>
      <c r="K19" s="7">
        <f t="shared" si="12"/>
        <v>0</v>
      </c>
      <c r="L19" s="7">
        <f t="shared" si="13"/>
        <v>1</v>
      </c>
      <c r="M19" s="7">
        <f t="shared" si="14"/>
        <v>0</v>
      </c>
      <c r="N19" s="6"/>
      <c r="O19" s="6">
        <f t="shared" si="5"/>
        <v>42681.550694444442</v>
      </c>
      <c r="P19" s="6"/>
      <c r="Q19" s="6"/>
      <c r="R19" s="6"/>
      <c r="S19" s="1">
        <v>1</v>
      </c>
      <c r="T19" s="4">
        <f t="shared" si="6"/>
        <v>42681.557638888888</v>
      </c>
      <c r="W19" s="8">
        <f t="shared" si="7"/>
        <v>0.5506944444423425</v>
      </c>
    </row>
    <row r="20" spans="1:23" x14ac:dyDescent="0.2">
      <c r="A20" s="3">
        <f>'206050 - Earth MotorCars - Stoc'!A15</f>
        <v>1</v>
      </c>
      <c r="B20" s="3">
        <f>'206050 - Earth MotorCars - Stoc'!B15</f>
        <v>160</v>
      </c>
      <c r="C20" s="3" t="str">
        <f>'206050 - Earth MotorCars - Stoc'!C15</f>
        <v xml:space="preserve"> Rear wall header </v>
      </c>
      <c r="D20" s="3">
        <f>'206050 - Earth MotorCars - Stoc'!D15</f>
        <v>20</v>
      </c>
      <c r="E20" s="3">
        <f>'206050 - Earth MotorCars - Stoc'!E15</f>
        <v>1</v>
      </c>
      <c r="F20" s="3" t="str">
        <f>'206050 - Earth MotorCars - Stoc'!F15</f>
        <v xml:space="preserve"> </v>
      </c>
      <c r="G20" s="6">
        <f t="shared" si="0"/>
        <v>42681.629166666673</v>
      </c>
      <c r="I20" s="4">
        <f t="shared" si="1"/>
        <v>42681.550694444442</v>
      </c>
      <c r="J20" s="6">
        <f t="shared" si="2"/>
        <v>42829.447916666664</v>
      </c>
      <c r="K20" s="7">
        <f t="shared" si="12"/>
        <v>0</v>
      </c>
      <c r="L20" s="7">
        <f t="shared" si="13"/>
        <v>1</v>
      </c>
      <c r="M20" s="7">
        <f t="shared" si="14"/>
        <v>0</v>
      </c>
      <c r="N20" s="6"/>
      <c r="O20" s="6">
        <f t="shared" si="5"/>
        <v>42681.550694444442</v>
      </c>
      <c r="P20" s="6"/>
      <c r="Q20" s="6"/>
      <c r="R20" s="6"/>
      <c r="S20" s="1">
        <v>1</v>
      </c>
      <c r="T20" s="4">
        <f t="shared" si="6"/>
        <v>42681.564583333333</v>
      </c>
      <c r="W20" s="8">
        <f t="shared" si="7"/>
        <v>0.5506944444423425</v>
      </c>
    </row>
    <row r="21" spans="1:23" x14ac:dyDescent="0.2">
      <c r="A21" s="3">
        <f>'206050 - Earth MotorCars - Stoc'!A16</f>
        <v>1</v>
      </c>
      <c r="B21" s="3">
        <f>'206050 - Earth MotorCars - Stoc'!B16</f>
        <v>170</v>
      </c>
      <c r="C21" s="3" t="str">
        <f>'206050 - Earth MotorCars - Stoc'!C16</f>
        <v xml:space="preserve"> Lay Out C/S Sidewall</v>
      </c>
      <c r="D21" s="3">
        <f>'206050 - Earth MotorCars - Stoc'!D16</f>
        <v>65</v>
      </c>
      <c r="E21" s="3">
        <f>'206050 - Earth MotorCars - Stoc'!E16</f>
        <v>2</v>
      </c>
      <c r="F21" s="3" t="str">
        <f>'206050 - Earth MotorCars - Stoc'!F16</f>
        <v xml:space="preserve"> Heath;Leon</v>
      </c>
      <c r="G21" s="6">
        <f t="shared" si="0"/>
        <v>42681.674305555563</v>
      </c>
      <c r="I21" s="4">
        <f t="shared" si="1"/>
        <v>42681.550694444442</v>
      </c>
      <c r="J21" s="6">
        <f t="shared" si="2"/>
        <v>42829.447916666664</v>
      </c>
      <c r="K21" s="7">
        <f t="shared" si="12"/>
        <v>0</v>
      </c>
      <c r="L21" s="7">
        <f t="shared" si="13"/>
        <v>1</v>
      </c>
      <c r="M21" s="7">
        <f t="shared" si="14"/>
        <v>0</v>
      </c>
      <c r="N21" s="6"/>
      <c r="O21" s="6">
        <f t="shared" si="5"/>
        <v>42681.550694444442</v>
      </c>
      <c r="P21" s="6"/>
      <c r="Q21" s="6"/>
      <c r="R21" s="6"/>
      <c r="S21" s="1">
        <v>1</v>
      </c>
      <c r="T21" s="4">
        <f t="shared" si="6"/>
        <v>42681.595833333333</v>
      </c>
      <c r="W21" s="8">
        <f t="shared" si="7"/>
        <v>0.5506944444423425</v>
      </c>
    </row>
    <row r="22" spans="1:23" x14ac:dyDescent="0.2">
      <c r="A22" s="3">
        <f>'206050 - Earth MotorCars - Stoc'!A17</f>
        <v>1</v>
      </c>
      <c r="B22" s="3" t="str">
        <f>'206050 - Earth MotorCars - Stoc'!B17</f>
        <v xml:space="preserve"> ***240***</v>
      </c>
      <c r="C22" s="3" t="str">
        <f>'206050 - Earth MotorCars - Stoc'!C17</f>
        <v xml:space="preserve"> Dinette CS - Front</v>
      </c>
      <c r="D22" s="3">
        <f>'206050 - Earth MotorCars - Stoc'!D17</f>
        <v>3</v>
      </c>
      <c r="E22" s="3">
        <f>'206050 - Earth MotorCars - Stoc'!E17</f>
        <v>1</v>
      </c>
      <c r="F22" s="3" t="str">
        <f>'206050 - Earth MotorCars - Stoc'!F17</f>
        <v xml:space="preserve"> </v>
      </c>
      <c r="G22" s="6">
        <f t="shared" si="0"/>
        <v>42681.676388888896</v>
      </c>
      <c r="I22" s="4">
        <f t="shared" si="1"/>
        <v>42681.550694444442</v>
      </c>
      <c r="J22" s="6">
        <f t="shared" si="2"/>
        <v>42829.447916666664</v>
      </c>
      <c r="K22" s="7">
        <f t="shared" si="12"/>
        <v>0</v>
      </c>
      <c r="L22" s="7">
        <f t="shared" si="13"/>
        <v>1</v>
      </c>
      <c r="M22" s="7">
        <f t="shared" si="14"/>
        <v>0</v>
      </c>
      <c r="N22" s="6"/>
      <c r="O22" s="6">
        <f t="shared" si="5"/>
        <v>42681.550694444442</v>
      </c>
      <c r="P22" s="6"/>
      <c r="Q22" s="6"/>
      <c r="R22" s="6"/>
      <c r="S22" s="1">
        <v>1</v>
      </c>
      <c r="T22" s="4">
        <f t="shared" si="6"/>
        <v>42681.552777777775</v>
      </c>
      <c r="W22" s="8">
        <f t="shared" si="7"/>
        <v>0.5506944444423425</v>
      </c>
    </row>
    <row r="23" spans="1:23" x14ac:dyDescent="0.2">
      <c r="A23" s="3">
        <f>'206050 - Earth MotorCars - Stoc'!A18</f>
        <v>1</v>
      </c>
      <c r="B23" s="3">
        <f>'206050 - Earth MotorCars - Stoc'!B18</f>
        <v>280</v>
      </c>
      <c r="C23" s="3" t="str">
        <f>'206050 - Earth MotorCars - Stoc'!C18</f>
        <v xml:space="preserve"> tack C/S sidewall </v>
      </c>
      <c r="D23" s="3">
        <f>'206050 - Earth MotorCars - Stoc'!D18</f>
        <v>50</v>
      </c>
      <c r="E23" s="3">
        <f>'206050 - Earth MotorCars - Stoc'!E18</f>
        <v>2</v>
      </c>
      <c r="F23" s="3" t="str">
        <f>'206050 - Earth MotorCars - Stoc'!F18</f>
        <v xml:space="preserve"> Heath;Leon</v>
      </c>
      <c r="G23" s="6">
        <f t="shared" si="0"/>
        <v>42681.711111111115</v>
      </c>
      <c r="H23" s="7">
        <v>1</v>
      </c>
      <c r="I23" s="4">
        <f t="shared" si="1"/>
        <v>0.24166666666133094</v>
      </c>
      <c r="J23" s="6">
        <f t="shared" si="2"/>
        <v>42879.447916666664</v>
      </c>
      <c r="K23" s="7">
        <f t="shared" si="12"/>
        <v>1</v>
      </c>
      <c r="L23" s="7">
        <f t="shared" si="13"/>
        <v>1</v>
      </c>
      <c r="M23" s="7">
        <f t="shared" si="14"/>
        <v>0</v>
      </c>
      <c r="N23" s="6"/>
      <c r="O23" s="6">
        <f t="shared" si="5"/>
        <v>0.24166666666133094</v>
      </c>
      <c r="P23" s="6"/>
      <c r="Q23" s="6"/>
      <c r="R23" s="6"/>
      <c r="T23" s="4">
        <f t="shared" si="6"/>
        <v>42681.552777777775</v>
      </c>
      <c r="W23" s="8">
        <f t="shared" si="7"/>
        <v>0.24166666666133094</v>
      </c>
    </row>
    <row r="24" spans="1:23" x14ac:dyDescent="0.2">
      <c r="A24" s="3">
        <f>'206050 - Earth MotorCars - Stoc'!A19</f>
        <v>1</v>
      </c>
      <c r="B24" s="3">
        <f>'206050 - Earth MotorCars - Stoc'!B19</f>
        <v>290</v>
      </c>
      <c r="C24" s="3" t="str">
        <f>'206050 - Earth MotorCars - Stoc'!C19</f>
        <v xml:space="preserve"> weld C/S sidewall</v>
      </c>
      <c r="D24" s="3">
        <f>'206050 - Earth MotorCars - Stoc'!D19</f>
        <v>60</v>
      </c>
      <c r="E24" s="3">
        <f>'206050 - Earth MotorCars - Stoc'!E19</f>
        <v>2</v>
      </c>
      <c r="F24" s="3" t="str">
        <f>'206050 - Earth MotorCars - Stoc'!F19</f>
        <v xml:space="preserve"> Heath;Leon</v>
      </c>
      <c r="G24" s="6">
        <f t="shared" si="0"/>
        <v>42681.75277777778</v>
      </c>
      <c r="H24" s="7">
        <v>1</v>
      </c>
      <c r="I24" s="4">
        <f t="shared" si="1"/>
        <v>0.28333333332799759</v>
      </c>
      <c r="J24" s="6">
        <f t="shared" si="2"/>
        <v>42939.447916666664</v>
      </c>
      <c r="K24" s="7">
        <f t="shared" si="12"/>
        <v>1</v>
      </c>
      <c r="L24" s="7">
        <f t="shared" si="13"/>
        <v>1</v>
      </c>
      <c r="M24" s="7">
        <f t="shared" si="14"/>
        <v>1</v>
      </c>
      <c r="N24" s="6"/>
      <c r="O24" s="6">
        <f t="shared" si="5"/>
        <v>0.28333333332799759</v>
      </c>
      <c r="P24" s="6"/>
      <c r="Q24" s="6"/>
      <c r="R24" s="6"/>
      <c r="T24" s="4">
        <f t="shared" si="6"/>
        <v>42681.552777777775</v>
      </c>
      <c r="W24" s="8">
        <f t="shared" si="7"/>
        <v>0.28333333332799759</v>
      </c>
    </row>
    <row r="25" spans="1:23" x14ac:dyDescent="0.2">
      <c r="A25" s="3">
        <f>'206050 - Earth MotorCars - Stoc'!A20</f>
        <v>1</v>
      </c>
      <c r="B25" s="3">
        <f>'206050 - Earth MotorCars - Stoc'!B20</f>
        <v>310</v>
      </c>
      <c r="C25" s="3" t="str">
        <f>'206050 - Earth MotorCars - Stoc'!C20</f>
        <v xml:space="preserve"> Grind; tape; flip; weld; grind C/S sidewall</v>
      </c>
      <c r="D25" s="3">
        <f>'206050 - Earth MotorCars - Stoc'!D20</f>
        <v>24</v>
      </c>
      <c r="E25" s="3">
        <f>'206050 - Earth MotorCars - Stoc'!E20</f>
        <v>2</v>
      </c>
      <c r="F25" s="3" t="str">
        <f>'206050 - Earth MotorCars - Stoc'!F20</f>
        <v xml:space="preserve"> Heath;Leon</v>
      </c>
      <c r="G25" s="6">
        <f t="shared" si="0"/>
        <v>42681.76944444445</v>
      </c>
      <c r="H25" s="7">
        <v>1</v>
      </c>
      <c r="I25" s="4">
        <f t="shared" si="1"/>
        <v>0.29999999999466426</v>
      </c>
      <c r="J25" s="6">
        <f t="shared" si="2"/>
        <v>42963.447916666664</v>
      </c>
      <c r="K25" s="7">
        <f t="shared" si="12"/>
        <v>1</v>
      </c>
      <c r="L25" s="7">
        <f t="shared" si="13"/>
        <v>1</v>
      </c>
      <c r="M25" s="7">
        <f t="shared" si="14"/>
        <v>1</v>
      </c>
      <c r="N25" s="6"/>
      <c r="O25" s="6">
        <f t="shared" si="5"/>
        <v>0.29999999999466426</v>
      </c>
      <c r="P25" s="6"/>
      <c r="Q25" s="6"/>
      <c r="R25" s="6"/>
      <c r="T25" s="4">
        <f t="shared" si="6"/>
        <v>42681.552777777775</v>
      </c>
      <c r="W25" s="8">
        <f t="shared" si="7"/>
        <v>0.29999999999466426</v>
      </c>
    </row>
    <row r="26" spans="1:23" x14ac:dyDescent="0.2">
      <c r="A26" s="3">
        <f>'206050 - Earth MotorCars - Stoc'!A21</f>
        <v>1</v>
      </c>
      <c r="B26" s="3">
        <f>'206050 - Earth MotorCars - Stoc'!B21</f>
        <v>320</v>
      </c>
      <c r="C26" s="3" t="str">
        <f>'206050 - Earth MotorCars - Stoc'!C21</f>
        <v xml:space="preserve"> Lay Out R/S Sidewall</v>
      </c>
      <c r="D26" s="3">
        <f>'206050 - Earth MotorCars - Stoc'!D21</f>
        <v>90</v>
      </c>
      <c r="E26" s="3">
        <f>'206050 - Earth MotorCars - Stoc'!E21</f>
        <v>2</v>
      </c>
      <c r="F26" s="3" t="str">
        <f>'206050 - Earth MotorCars - Stoc'!F21</f>
        <v xml:space="preserve"> Heath;Leon</v>
      </c>
      <c r="G26" s="6">
        <f t="shared" si="0"/>
        <v>42681.83194444445</v>
      </c>
      <c r="H26" s="7">
        <v>1</v>
      </c>
      <c r="I26" s="4">
        <f t="shared" si="1"/>
        <v>0.36249999999466426</v>
      </c>
      <c r="J26" s="6">
        <f t="shared" si="2"/>
        <v>43053.447916666664</v>
      </c>
      <c r="K26" s="7">
        <f t="shared" si="12"/>
        <v>1</v>
      </c>
      <c r="L26" s="7">
        <f t="shared" si="13"/>
        <v>1</v>
      </c>
      <c r="M26" s="7">
        <f t="shared" si="14"/>
        <v>1</v>
      </c>
      <c r="N26" s="6"/>
      <c r="O26" s="6">
        <f t="shared" si="5"/>
        <v>0.36249999999466426</v>
      </c>
      <c r="P26" s="6"/>
      <c r="Q26" s="6"/>
      <c r="R26" s="6"/>
      <c r="T26" s="4">
        <f t="shared" si="6"/>
        <v>42681.552777777775</v>
      </c>
      <c r="W26" s="8">
        <f t="shared" si="7"/>
        <v>0.36249999999466426</v>
      </c>
    </row>
    <row r="27" spans="1:23" x14ac:dyDescent="0.2">
      <c r="A27" s="3">
        <f>'206050 - Earth MotorCars - Stoc'!A22</f>
        <v>1</v>
      </c>
      <c r="B27" s="3" t="str">
        <f>'206050 - Earth MotorCars - Stoc'!B22</f>
        <v xml:space="preserve"> ***370***</v>
      </c>
      <c r="C27" s="3" t="str">
        <f>'206050 - Earth MotorCars - Stoc'!C22</f>
        <v xml:space="preserve"> Sofa - RS - Rear </v>
      </c>
      <c r="D27" s="3">
        <f>'206050 - Earth MotorCars - Stoc'!D22</f>
        <v>3</v>
      </c>
      <c r="E27" s="3">
        <f>'206050 - Earth MotorCars - Stoc'!E22</f>
        <v>1</v>
      </c>
      <c r="F27" s="3" t="str">
        <f>'206050 - Earth MotorCars - Stoc'!F22</f>
        <v xml:space="preserve"> </v>
      </c>
      <c r="G27" s="6">
        <f t="shared" si="0"/>
        <v>42681.834027777782</v>
      </c>
      <c r="H27" s="7">
        <v>1</v>
      </c>
      <c r="I27" s="4">
        <f t="shared" si="1"/>
        <v>0.36458333332799758</v>
      </c>
      <c r="J27" s="6">
        <f t="shared" si="2"/>
        <v>43056.447916666664</v>
      </c>
      <c r="K27" s="6"/>
      <c r="L27" s="6"/>
      <c r="M27" s="6"/>
      <c r="N27" s="6"/>
      <c r="O27" s="6">
        <f t="shared" si="5"/>
        <v>0.36458333332799758</v>
      </c>
      <c r="P27" s="6"/>
      <c r="Q27" s="6"/>
      <c r="R27" s="6"/>
      <c r="T27" s="4">
        <f t="shared" si="6"/>
        <v>42681.552777777775</v>
      </c>
      <c r="W27" s="8">
        <f t="shared" si="7"/>
        <v>0.36458333332799758</v>
      </c>
    </row>
    <row r="28" spans="1:23" x14ac:dyDescent="0.2">
      <c r="A28" s="3">
        <f>'206050 - Earth MotorCars - Stoc'!A23</f>
        <v>1</v>
      </c>
      <c r="B28" s="3">
        <f>'206050 - Earth MotorCars - Stoc'!B23</f>
        <v>410</v>
      </c>
      <c r="C28" s="3" t="str">
        <f>'206050 - Earth MotorCars - Stoc'!C23</f>
        <v xml:space="preserve"> tack R/S sidewall </v>
      </c>
      <c r="D28" s="3">
        <f>'206050 - Earth MotorCars - Stoc'!D23</f>
        <v>20</v>
      </c>
      <c r="E28" s="3">
        <f>'206050 - Earth MotorCars - Stoc'!E23</f>
        <v>2</v>
      </c>
      <c r="F28" s="3" t="str">
        <f>'206050 - Earth MotorCars - Stoc'!F23</f>
        <v xml:space="preserve"> Heath;Leon</v>
      </c>
      <c r="G28" s="6">
        <f t="shared" si="0"/>
        <v>42681.847916666673</v>
      </c>
      <c r="H28" s="7">
        <v>1</v>
      </c>
      <c r="I28" s="4">
        <f t="shared" si="1"/>
        <v>0.37847222221688648</v>
      </c>
      <c r="J28" s="6">
        <f t="shared" ref="J28:J29" si="15">IF(H28,IF(MOD((J27+D28),1)&gt;I$1,IF(MOD((J27+D28),1)&lt;I$2,IF(H28,J27+D28,J27),"apple"),"pear"),J27)</f>
        <v>43076.447916666664</v>
      </c>
      <c r="K28" s="6"/>
      <c r="L28" s="6"/>
      <c r="M28" s="6"/>
      <c r="N28" s="6"/>
      <c r="O28" s="6"/>
      <c r="P28" s="6"/>
      <c r="Q28" s="6"/>
      <c r="R28" s="6"/>
      <c r="T28" s="4">
        <f t="shared" si="6"/>
        <v>42681.552777777775</v>
      </c>
      <c r="W28" s="8">
        <f t="shared" si="7"/>
        <v>0.37847222221688648</v>
      </c>
    </row>
    <row r="29" spans="1:23" x14ac:dyDescent="0.2">
      <c r="A29" s="3">
        <f>'206050 - Earth MotorCars - Stoc'!A24</f>
        <v>1</v>
      </c>
      <c r="B29" s="3">
        <f>'206050 - Earth MotorCars - Stoc'!B24</f>
        <v>420</v>
      </c>
      <c r="C29" s="3" t="str">
        <f>'206050 - Earth MotorCars - Stoc'!C24</f>
        <v xml:space="preserve"> weld R/S sidewall</v>
      </c>
      <c r="D29" s="3">
        <f>'206050 - Earth MotorCars - Stoc'!D24</f>
        <v>60</v>
      </c>
      <c r="E29" s="3">
        <f>'206050 - Earth MotorCars - Stoc'!E24</f>
        <v>2</v>
      </c>
      <c r="F29" s="3" t="str">
        <f>'206050 - Earth MotorCars - Stoc'!F24</f>
        <v xml:space="preserve"> Heath;Leon</v>
      </c>
      <c r="G29" s="6">
        <f t="shared" si="0"/>
        <v>42681.889583333337</v>
      </c>
      <c r="I29" s="4">
        <f t="shared" si="1"/>
        <v>0.37847222221688648</v>
      </c>
      <c r="J29" s="6">
        <f t="shared" si="15"/>
        <v>43076.447916666664</v>
      </c>
      <c r="K29" s="6"/>
      <c r="L29" s="6"/>
      <c r="M29" s="6"/>
      <c r="N29" s="6"/>
      <c r="O29" s="6"/>
      <c r="P29" s="6"/>
      <c r="Q29" s="6"/>
      <c r="R29" s="6"/>
      <c r="T29" s="4">
        <f t="shared" si="6"/>
        <v>42681.552777777775</v>
      </c>
      <c r="W29" s="8">
        <f t="shared" si="7"/>
        <v>0.37847222221688648</v>
      </c>
    </row>
    <row r="30" spans="1:23" x14ac:dyDescent="0.2">
      <c r="A30" s="3">
        <f>'206050 - Earth MotorCars - Stoc'!A25</f>
        <v>1</v>
      </c>
      <c r="B30" s="3">
        <f>'206050 - Earth MotorCars - Stoc'!B25</f>
        <v>430</v>
      </c>
      <c r="C30" s="3" t="str">
        <f>'206050 - Earth MotorCars - Stoc'!C25</f>
        <v xml:space="preserve"> Grind; tape; flip; weld; grind R/S sidewall</v>
      </c>
      <c r="D30" s="3">
        <f>'206050 - Earth MotorCars - Stoc'!D25</f>
        <v>24</v>
      </c>
      <c r="E30" s="3">
        <f>'206050 - Earth MotorCars - Stoc'!E25</f>
        <v>2</v>
      </c>
      <c r="F30" s="3" t="str">
        <f>'206050 - Earth MotorCars - Stoc'!F25</f>
        <v xml:space="preserve"> Heath;Leon</v>
      </c>
      <c r="G30" s="6">
        <f t="shared" si="0"/>
        <v>42681.906250000007</v>
      </c>
      <c r="I30" s="4">
        <f t="shared" si="1"/>
        <v>0.37847222221688648</v>
      </c>
      <c r="J30" s="6"/>
      <c r="K30" s="6"/>
      <c r="L30" s="6"/>
      <c r="M30" s="6"/>
      <c r="N30" s="6"/>
      <c r="O30" s="6"/>
      <c r="P30" s="6"/>
      <c r="Q30" s="6"/>
      <c r="R30" s="6"/>
      <c r="T30" s="4">
        <f t="shared" si="6"/>
        <v>42681.552777777775</v>
      </c>
    </row>
    <row r="31" spans="1:23" x14ac:dyDescent="0.2">
      <c r="A31" s="3">
        <f>'206050 - Earth MotorCars - Stoc'!A26</f>
        <v>1</v>
      </c>
      <c r="B31" s="3">
        <f>'206050 - Earth MotorCars - Stoc'!B26</f>
        <v>440</v>
      </c>
      <c r="C31" s="3" t="str">
        <f>'206050 - Earth MotorCars - Stoc'!C26</f>
        <v xml:space="preserve"> prep table</v>
      </c>
      <c r="D31" s="3">
        <f>'206050 - Earth MotorCars - Stoc'!D26</f>
        <v>15</v>
      </c>
      <c r="E31" s="3">
        <f>'206050 - Earth MotorCars - Stoc'!E26</f>
        <v>2</v>
      </c>
      <c r="F31" s="3" t="str">
        <f>'206050 - Earth MotorCars - Stoc'!F26</f>
        <v xml:space="preserve"> Heath;Leon</v>
      </c>
      <c r="G31" s="6">
        <f t="shared" si="0"/>
        <v>42681.916666666672</v>
      </c>
      <c r="I31" s="4">
        <f t="shared" si="1"/>
        <v>0.37847222221688648</v>
      </c>
      <c r="J31" s="6"/>
      <c r="K31" s="6"/>
      <c r="L31" s="6"/>
      <c r="M31" s="6"/>
      <c r="N31" s="6"/>
      <c r="O31" s="6"/>
      <c r="P31" s="6"/>
      <c r="Q31" s="6"/>
      <c r="R31" s="6"/>
      <c r="T31" s="4">
        <f t="shared" si="6"/>
        <v>42681.552777777775</v>
      </c>
    </row>
    <row r="32" spans="1:23" x14ac:dyDescent="0.2">
      <c r="A32" s="3">
        <f>'206050 - Earth MotorCars - Stoc'!A27</f>
        <v>1</v>
      </c>
      <c r="B32" s="3">
        <f>'206050 - Earth MotorCars - Stoc'!B27</f>
        <v>450</v>
      </c>
      <c r="C32" s="3" t="str">
        <f>'206050 - Earth MotorCars - Stoc'!C27</f>
        <v xml:space="preserve"> Lay Out Frame</v>
      </c>
      <c r="D32" s="3">
        <f>'206050 - Earth MotorCars - Stoc'!D27</f>
        <v>100</v>
      </c>
      <c r="E32" s="3">
        <f>'206050 - Earth MotorCars - Stoc'!E27</f>
        <v>2</v>
      </c>
      <c r="F32" s="3" t="str">
        <f>'206050 - Earth MotorCars - Stoc'!F27</f>
        <v xml:space="preserve"> Heath;Leon</v>
      </c>
      <c r="G32" s="6">
        <f t="shared" si="0"/>
        <v>42681.986111111117</v>
      </c>
      <c r="I32" s="4">
        <f t="shared" si="1"/>
        <v>0.37847222221688648</v>
      </c>
      <c r="J32" s="6"/>
      <c r="K32" s="6"/>
      <c r="L32" s="6"/>
      <c r="M32" s="6"/>
      <c r="N32" s="6"/>
      <c r="O32" s="6"/>
      <c r="P32" s="6"/>
      <c r="Q32" s="6"/>
      <c r="R32" s="6"/>
      <c r="T32" s="4">
        <f t="shared" si="6"/>
        <v>42681.552777777775</v>
      </c>
    </row>
    <row r="33" spans="1:20" x14ac:dyDescent="0.2">
      <c r="A33" s="3">
        <f>'206050 - Earth MotorCars - Stoc'!A28</f>
        <v>1</v>
      </c>
      <c r="B33" s="3">
        <f>'206050 - Earth MotorCars - Stoc'!B28</f>
        <v>460</v>
      </c>
      <c r="C33" s="3" t="str">
        <f>'206050 - Earth MotorCars - Stoc'!C28</f>
        <v xml:space="preserve"> Tack Frame</v>
      </c>
      <c r="D33" s="3">
        <f>'206050 - Earth MotorCars - Stoc'!D28</f>
        <v>60</v>
      </c>
      <c r="E33" s="3">
        <f>'206050 - Earth MotorCars - Stoc'!E28</f>
        <v>2</v>
      </c>
      <c r="F33" s="3" t="str">
        <f>'206050 - Earth MotorCars - Stoc'!F28</f>
        <v xml:space="preserve"> Heath;Leon</v>
      </c>
      <c r="G33" s="6">
        <f t="shared" si="0"/>
        <v>42682.027777777781</v>
      </c>
      <c r="I33" s="4">
        <f t="shared" si="1"/>
        <v>0.37847222221688648</v>
      </c>
      <c r="J33" s="6"/>
      <c r="K33" s="6"/>
      <c r="L33" s="6"/>
      <c r="M33" s="6"/>
      <c r="N33" s="6"/>
      <c r="O33" s="6"/>
      <c r="P33" s="6"/>
      <c r="Q33" s="6"/>
      <c r="R33" s="6"/>
      <c r="T33" s="4">
        <f t="shared" si="6"/>
        <v>42681.552777777775</v>
      </c>
    </row>
    <row r="34" spans="1:20" x14ac:dyDescent="0.2">
      <c r="A34" s="3">
        <f>'206050 - Earth MotorCars - Stoc'!A29</f>
        <v>1</v>
      </c>
      <c r="B34" s="3">
        <f>'206050 - Earth MotorCars - Stoc'!B29</f>
        <v>470</v>
      </c>
      <c r="C34" s="3" t="str">
        <f>'206050 - Earth MotorCars - Stoc'!C29</f>
        <v xml:space="preserve"> Weld frame</v>
      </c>
      <c r="D34" s="3">
        <f>'206050 - Earth MotorCars - Stoc'!D29</f>
        <v>80</v>
      </c>
      <c r="E34" s="3">
        <f>'206050 - Earth MotorCars - Stoc'!E29</f>
        <v>2</v>
      </c>
      <c r="F34" s="3" t="str">
        <f>'206050 - Earth MotorCars - Stoc'!F29</f>
        <v xml:space="preserve"> Heath;Leon</v>
      </c>
      <c r="G34" s="6">
        <f>G33+TIME(0,D34,0)</f>
        <v>42682.083333333336</v>
      </c>
      <c r="I34" s="4">
        <f t="shared" si="1"/>
        <v>0.37847222221688648</v>
      </c>
      <c r="J34" s="6"/>
      <c r="K34" s="6"/>
      <c r="L34" s="6"/>
      <c r="M34" s="6"/>
      <c r="N34" s="6"/>
      <c r="O34" s="6"/>
      <c r="P34" s="6"/>
      <c r="Q34" s="6"/>
      <c r="R34" s="6"/>
      <c r="T34" s="4">
        <f t="shared" si="6"/>
        <v>42681.552777777775</v>
      </c>
    </row>
    <row r="35" spans="1:20" x14ac:dyDescent="0.2">
      <c r="A35" s="3">
        <f>'206050 - Earth MotorCars - Stoc'!A30</f>
        <v>1</v>
      </c>
      <c r="B35" s="3" t="str">
        <f>'206050 - Earth MotorCars - Stoc'!B30</f>
        <v xml:space="preserve"> ***470***</v>
      </c>
      <c r="C35" s="3" t="str">
        <f>'206050 - Earth MotorCars - Stoc'!C30</f>
        <v xml:space="preserve"> 4in Addition Ht Sub Frame</v>
      </c>
      <c r="D35" s="3">
        <f>'206050 - Earth MotorCars - Stoc'!D30</f>
        <v>10</v>
      </c>
      <c r="E35" s="3">
        <f>'206050 - Earth MotorCars - Stoc'!E30</f>
        <v>1</v>
      </c>
      <c r="F35" s="3" t="str">
        <f>'206050 - Earth MotorCars - Stoc'!F30</f>
        <v xml:space="preserve"> </v>
      </c>
      <c r="G35" s="6">
        <f t="shared" si="0"/>
        <v>42682.090277777781</v>
      </c>
      <c r="H35" s="7">
        <v>1</v>
      </c>
      <c r="I35" s="4">
        <f t="shared" si="1"/>
        <v>0.3854166666613309</v>
      </c>
      <c r="J35" s="6"/>
      <c r="K35" s="6"/>
      <c r="L35" s="6"/>
      <c r="M35" s="6"/>
      <c r="N35" s="6"/>
      <c r="O35" s="6"/>
      <c r="P35" s="6"/>
      <c r="Q35" s="6"/>
      <c r="R35" s="6"/>
      <c r="T35" s="4">
        <f t="shared" si="6"/>
        <v>42681.552777777775</v>
      </c>
    </row>
    <row r="36" spans="1:20" x14ac:dyDescent="0.2">
      <c r="A36" s="3">
        <f>'206050 - Earth MotorCars - Stoc'!A31</f>
        <v>1</v>
      </c>
      <c r="B36" s="3" t="str">
        <f>'206050 - Earth MotorCars - Stoc'!B31</f>
        <v xml:space="preserve"> ***470***</v>
      </c>
      <c r="C36" s="3" t="str">
        <f>'206050 - Earth MotorCars - Stoc'!C31</f>
        <v xml:space="preserve"> Tongue Tray - STD</v>
      </c>
      <c r="D36" s="3">
        <f>'206050 - Earth MotorCars - Stoc'!D31</f>
        <v>7</v>
      </c>
      <c r="E36" s="3">
        <f>'206050 - Earth MotorCars - Stoc'!E31</f>
        <v>1</v>
      </c>
      <c r="F36" s="3" t="str">
        <f>'206050 - Earth MotorCars - Stoc'!F31</f>
        <v xml:space="preserve"> </v>
      </c>
      <c r="G36" s="6">
        <f t="shared" si="0"/>
        <v>42682.095138888893</v>
      </c>
      <c r="H36" s="7">
        <v>1</v>
      </c>
      <c r="I36" s="4">
        <f t="shared" si="1"/>
        <v>0.39027777777244199</v>
      </c>
      <c r="J36" s="6"/>
      <c r="K36" s="6"/>
      <c r="L36" s="6"/>
      <c r="M36" s="6"/>
      <c r="N36" s="6"/>
      <c r="O36" s="6"/>
      <c r="P36" s="6"/>
      <c r="Q36" s="6"/>
      <c r="R36" s="6"/>
      <c r="T36" s="4">
        <f t="shared" si="6"/>
        <v>42681.552777777775</v>
      </c>
    </row>
    <row r="37" spans="1:20" x14ac:dyDescent="0.2">
      <c r="A37" s="3">
        <f>'206050 - Earth MotorCars - Stoc'!A32</f>
        <v>1</v>
      </c>
      <c r="B37" s="3">
        <f>'206050 - Earth MotorCars - Stoc'!B32</f>
        <v>480</v>
      </c>
      <c r="C37" s="3" t="str">
        <f>'206050 - Earth MotorCars - Stoc'!C32</f>
        <v xml:space="preserve"> Drill Weep Holes</v>
      </c>
      <c r="D37" s="3">
        <f>'206050 - Earth MotorCars - Stoc'!D32</f>
        <v>10</v>
      </c>
      <c r="E37" s="3">
        <f>'206050 - Earth MotorCars - Stoc'!E32</f>
        <v>1</v>
      </c>
      <c r="F37" s="3" t="str">
        <f>'206050 - Earth MotorCars - Stoc'!F32</f>
        <v xml:space="preserve"> </v>
      </c>
      <c r="G37" s="6">
        <f t="shared" si="0"/>
        <v>42682.102083333339</v>
      </c>
      <c r="H37" s="7">
        <v>1</v>
      </c>
      <c r="I37" s="4">
        <f t="shared" si="1"/>
        <v>0.39722222221688641</v>
      </c>
      <c r="J37" s="6"/>
      <c r="K37" s="6"/>
      <c r="L37" s="6"/>
      <c r="M37" s="6"/>
      <c r="N37" s="6"/>
      <c r="O37" s="6"/>
      <c r="P37" s="6"/>
      <c r="Q37" s="6"/>
      <c r="R37" s="6"/>
      <c r="T37" s="4">
        <f t="shared" si="6"/>
        <v>42681.552777777775</v>
      </c>
    </row>
    <row r="38" spans="1:20" x14ac:dyDescent="0.2">
      <c r="A38" s="3">
        <f>'206050 - Earth MotorCars - Stoc'!A33</f>
        <v>1</v>
      </c>
      <c r="B38" s="3">
        <f>'206050 - Earth MotorCars - Stoc'!B33</f>
        <v>490</v>
      </c>
      <c r="C38" s="3" t="str">
        <f>'206050 - Earth MotorCars - Stoc'!C33</f>
        <v xml:space="preserve"> Fresh tank</v>
      </c>
      <c r="D38" s="3">
        <f>'206050 - Earth MotorCars - Stoc'!D33</f>
        <v>25</v>
      </c>
      <c r="E38" s="3">
        <f>'206050 - Earth MotorCars - Stoc'!E33</f>
        <v>1</v>
      </c>
      <c r="F38" s="3" t="str">
        <f>'206050 - Earth MotorCars - Stoc'!F33</f>
        <v xml:space="preserve"> </v>
      </c>
      <c r="G38" s="6">
        <f t="shared" si="0"/>
        <v>42682.119444444448</v>
      </c>
      <c r="H38" s="7">
        <v>1</v>
      </c>
      <c r="I38" s="4">
        <f t="shared" si="1"/>
        <v>0.41458333332799752</v>
      </c>
      <c r="J38" s="6"/>
      <c r="K38" s="6"/>
      <c r="L38" s="6"/>
      <c r="M38" s="6"/>
      <c r="N38" s="6"/>
      <c r="O38" s="6"/>
      <c r="P38" s="6"/>
      <c r="Q38" s="6"/>
      <c r="R38" s="6"/>
      <c r="T38" s="4">
        <f t="shared" si="6"/>
        <v>42681.552777777775</v>
      </c>
    </row>
    <row r="39" spans="1:20" x14ac:dyDescent="0.2">
      <c r="A39" s="3">
        <f>'206050 - Earth MotorCars - Stoc'!A34</f>
        <v>1</v>
      </c>
      <c r="B39" s="3">
        <f>'206050 - Earth MotorCars - Stoc'!B34</f>
        <v>500</v>
      </c>
      <c r="C39" s="3" t="str">
        <f>'206050 - Earth MotorCars - Stoc'!C34</f>
        <v xml:space="preserve"> Waste tanks </v>
      </c>
      <c r="D39" s="3">
        <f>'206050 - Earth MotorCars - Stoc'!D34</f>
        <v>15</v>
      </c>
      <c r="E39" s="3">
        <f>'206050 - Earth MotorCars - Stoc'!E34</f>
        <v>1</v>
      </c>
      <c r="F39" s="3" t="str">
        <f>'206050 - Earth MotorCars - Stoc'!F34</f>
        <v xml:space="preserve"> </v>
      </c>
      <c r="G39" s="6">
        <f t="shared" si="0"/>
        <v>42682.129861111112</v>
      </c>
      <c r="H39" s="7">
        <v>1</v>
      </c>
      <c r="I39" s="4">
        <f t="shared" si="1"/>
        <v>0.4249999999946642</v>
      </c>
      <c r="J39" s="6"/>
      <c r="K39" s="6"/>
      <c r="L39" s="6"/>
      <c r="M39" s="6"/>
      <c r="N39" s="6"/>
      <c r="O39" s="6"/>
      <c r="P39" s="6"/>
      <c r="Q39" s="6"/>
      <c r="R39" s="6"/>
      <c r="T39" s="4">
        <f t="shared" si="6"/>
        <v>42681.552777777775</v>
      </c>
    </row>
    <row r="40" spans="1:20" x14ac:dyDescent="0.2">
      <c r="A40" s="3">
        <f>'206050 - Earth MotorCars - Stoc'!A35</f>
        <v>1</v>
      </c>
      <c r="B40" s="3">
        <f>'206050 - Earth MotorCars - Stoc'!B35</f>
        <v>520</v>
      </c>
      <c r="C40" s="3" t="str">
        <f>'206050 - Earth MotorCars - Stoc'!C35</f>
        <v xml:space="preserve"> Tank wiring and plumbing hook up</v>
      </c>
      <c r="D40" s="3">
        <f>'206050 - Earth MotorCars - Stoc'!D35</f>
        <v>70</v>
      </c>
      <c r="E40" s="3">
        <f>'206050 - Earth MotorCars - Stoc'!E35</f>
        <v>1</v>
      </c>
      <c r="F40" s="3" t="str">
        <f>'206050 - Earth MotorCars - Stoc'!F35</f>
        <v xml:space="preserve"> </v>
      </c>
      <c r="G40" s="6">
        <f t="shared" si="0"/>
        <v>42682.178472222222</v>
      </c>
      <c r="I40" s="4">
        <f t="shared" si="1"/>
        <v>0.4249999999946642</v>
      </c>
      <c r="J40" s="6"/>
      <c r="K40" s="6"/>
      <c r="L40" s="6"/>
      <c r="M40" s="6"/>
      <c r="N40" s="6"/>
      <c r="O40" s="6"/>
      <c r="P40" s="6"/>
      <c r="Q40" s="6"/>
      <c r="R40" s="6"/>
      <c r="T40" s="4">
        <f t="shared" si="6"/>
        <v>42681.552777777775</v>
      </c>
    </row>
    <row r="41" spans="1:20" x14ac:dyDescent="0.2">
      <c r="A41" s="3">
        <f>'206050 - Earth MotorCars - Stoc'!A36</f>
        <v>1</v>
      </c>
      <c r="B41" s="3" t="str">
        <f>'206050 - Earth MotorCars - Stoc'!B36</f>
        <v xml:space="preserve"> ***530***</v>
      </c>
      <c r="C41" s="3" t="str">
        <f>'206050 - Earth MotorCars - Stoc'!C36</f>
        <v xml:space="preserve"> 3 Season Plumbing</v>
      </c>
      <c r="D41" s="3">
        <f>'206050 - Earth MotorCars - Stoc'!D36</f>
        <v>20</v>
      </c>
      <c r="E41" s="3">
        <f>'206050 - Earth MotorCars - Stoc'!E36</f>
        <v>1</v>
      </c>
      <c r="F41" s="3" t="str">
        <f>'206050 - Earth MotorCars - Stoc'!F36</f>
        <v xml:space="preserve"> </v>
      </c>
      <c r="G41" s="6">
        <f t="shared" si="0"/>
        <v>42682.192361111112</v>
      </c>
      <c r="I41" s="4">
        <f t="shared" si="1"/>
        <v>0.4249999999946642</v>
      </c>
      <c r="J41" s="6"/>
      <c r="K41" s="6"/>
      <c r="L41" s="6"/>
      <c r="M41" s="6"/>
      <c r="N41" s="6"/>
      <c r="O41" s="6"/>
      <c r="P41" s="6"/>
      <c r="Q41" s="6"/>
      <c r="R41" s="6"/>
      <c r="T41" s="4">
        <f t="shared" si="6"/>
        <v>42681.552777777775</v>
      </c>
    </row>
    <row r="42" spans="1:20" x14ac:dyDescent="0.2">
      <c r="A42" s="3">
        <f>'206050 - Earth MotorCars - Stoc'!A37</f>
        <v>1</v>
      </c>
      <c r="B42" s="3">
        <f>'206050 - Earth MotorCars - Stoc'!B37</f>
        <v>540</v>
      </c>
      <c r="C42" s="3" t="str">
        <f>'206050 - Earth MotorCars - Stoc'!C37</f>
        <v xml:space="preserve"> Set Axles </v>
      </c>
      <c r="D42" s="3">
        <f>'206050 - Earth MotorCars - Stoc'!D37</f>
        <v>20</v>
      </c>
      <c r="E42" s="3">
        <f>'206050 - Earth MotorCars - Stoc'!E37</f>
        <v>1</v>
      </c>
      <c r="F42" s="3" t="str">
        <f>'206050 - Earth MotorCars - Stoc'!F37</f>
        <v xml:space="preserve"> </v>
      </c>
      <c r="G42" s="6">
        <f t="shared" si="0"/>
        <v>42682.206250000003</v>
      </c>
      <c r="I42" s="4">
        <f t="shared" si="1"/>
        <v>0.4249999999946642</v>
      </c>
      <c r="J42" s="6"/>
      <c r="K42" s="6"/>
      <c r="L42" s="6"/>
      <c r="M42" s="6"/>
      <c r="N42" s="6"/>
      <c r="O42" s="6"/>
      <c r="P42" s="6"/>
      <c r="Q42" s="6"/>
      <c r="R42" s="6"/>
      <c r="T42" s="4">
        <f t="shared" si="6"/>
        <v>42681.552777777775</v>
      </c>
    </row>
    <row r="43" spans="1:20" x14ac:dyDescent="0.2">
      <c r="A43" s="3">
        <f>'206050 - Earth MotorCars - Stoc'!A38</f>
        <v>1</v>
      </c>
      <c r="B43" s="3">
        <f>'206050 - Earth MotorCars - Stoc'!B38</f>
        <v>550</v>
      </c>
      <c r="C43" s="3" t="str">
        <f>'206050 - Earth MotorCars - Stoc'!C38</f>
        <v xml:space="preserve"> Brake wires</v>
      </c>
      <c r="D43" s="3">
        <f>'206050 - Earth MotorCars - Stoc'!D38</f>
        <v>20</v>
      </c>
      <c r="E43" s="3">
        <f>'206050 - Earth MotorCars - Stoc'!E38</f>
        <v>1</v>
      </c>
      <c r="F43" s="3" t="str">
        <f>'206050 - Earth MotorCars - Stoc'!F38</f>
        <v xml:space="preserve"> </v>
      </c>
      <c r="G43" s="6">
        <f t="shared" si="0"/>
        <v>42682.220138888893</v>
      </c>
      <c r="I43" s="4">
        <f t="shared" si="1"/>
        <v>0.4249999999946642</v>
      </c>
      <c r="J43" s="6"/>
      <c r="K43" s="6"/>
      <c r="L43" s="6"/>
      <c r="M43" s="6"/>
      <c r="N43" s="6"/>
      <c r="O43" s="6"/>
      <c r="P43" s="6"/>
      <c r="Q43" s="6"/>
      <c r="R43" s="6"/>
      <c r="T43" s="4">
        <f t="shared" si="6"/>
        <v>42681.552777777775</v>
      </c>
    </row>
    <row r="44" spans="1:20" x14ac:dyDescent="0.2">
      <c r="A44" s="3">
        <f>'206050 - Earth MotorCars - Stoc'!A39</f>
        <v>1</v>
      </c>
      <c r="B44" s="3">
        <f>'206050 - Earth MotorCars - Stoc'!B39</f>
        <v>560</v>
      </c>
      <c r="C44" s="3" t="str">
        <f>'206050 - Earth MotorCars - Stoc'!C39</f>
        <v xml:space="preserve"> Stamp VIN on Frame</v>
      </c>
      <c r="D44" s="3">
        <f>'206050 - Earth MotorCars - Stoc'!D39</f>
        <v>3</v>
      </c>
      <c r="E44" s="3">
        <f>'206050 - Earth MotorCars - Stoc'!E39</f>
        <v>1</v>
      </c>
      <c r="F44" s="3" t="str">
        <f>'206050 - Earth MotorCars - Stoc'!F39</f>
        <v xml:space="preserve"> </v>
      </c>
      <c r="G44" s="6">
        <f t="shared" si="0"/>
        <v>42682.222222222226</v>
      </c>
      <c r="I44" s="4">
        <f t="shared" si="1"/>
        <v>0.4249999999946642</v>
      </c>
      <c r="J44" s="6"/>
      <c r="K44" s="6"/>
      <c r="L44" s="6"/>
      <c r="M44" s="6"/>
      <c r="N44" s="6"/>
      <c r="O44" s="6"/>
      <c r="P44" s="6"/>
      <c r="Q44" s="6"/>
      <c r="R44" s="6"/>
      <c r="T44" s="4">
        <f t="shared" si="6"/>
        <v>42681.552777777775</v>
      </c>
    </row>
    <row r="45" spans="1:20" x14ac:dyDescent="0.2">
      <c r="A45" s="3">
        <f>'206050 - Earth MotorCars - Stoc'!A40</f>
        <v>1</v>
      </c>
      <c r="B45" s="3">
        <f>'206050 - Earth MotorCars - Stoc'!B40</f>
        <v>590</v>
      </c>
      <c r="C45" s="3" t="str">
        <f>'206050 - Earth MotorCars - Stoc'!C40</f>
        <v xml:space="preserve"> Install wheels</v>
      </c>
      <c r="D45" s="3">
        <f>'206050 - Earth MotorCars - Stoc'!D40</f>
        <v>15</v>
      </c>
      <c r="E45" s="3">
        <f>'206050 - Earth MotorCars - Stoc'!E40</f>
        <v>1</v>
      </c>
      <c r="F45" s="3" t="str">
        <f>'206050 - Earth MotorCars - Stoc'!F40</f>
        <v xml:space="preserve"> </v>
      </c>
      <c r="G45" s="6">
        <f t="shared" si="0"/>
        <v>42682.232638888891</v>
      </c>
      <c r="I45" s="4">
        <f t="shared" si="1"/>
        <v>0.4249999999946642</v>
      </c>
      <c r="J45" s="6"/>
      <c r="K45" s="6"/>
      <c r="L45" s="6"/>
      <c r="M45" s="6"/>
      <c r="N45" s="6"/>
      <c r="O45" s="6"/>
      <c r="P45" s="6"/>
      <c r="Q45" s="6"/>
      <c r="R45" s="6"/>
      <c r="T45" s="4">
        <f t="shared" si="6"/>
        <v>42681.552777777775</v>
      </c>
    </row>
    <row r="46" spans="1:20" x14ac:dyDescent="0.2">
      <c r="A46" s="3">
        <f>'206050 - Earth MotorCars - Stoc'!A41</f>
        <v>1</v>
      </c>
      <c r="B46" s="3">
        <f>'206050 - Earth MotorCars - Stoc'!B41</f>
        <v>600</v>
      </c>
      <c r="C46" s="3" t="str">
        <f>'206050 - Earth MotorCars - Stoc'!C41</f>
        <v xml:space="preserve"> Install Jacks; Sewer Hose; Spare Tire Rack; sewage hose holder</v>
      </c>
      <c r="D46" s="3">
        <f>'206050 - Earth MotorCars - Stoc'!D41</f>
        <v>25</v>
      </c>
      <c r="E46" s="3">
        <f>'206050 - Earth MotorCars - Stoc'!E41</f>
        <v>1</v>
      </c>
      <c r="F46" s="3" t="str">
        <f>'206050 - Earth MotorCars - Stoc'!F41</f>
        <v xml:space="preserve"> </v>
      </c>
      <c r="G46" s="6">
        <f t="shared" si="0"/>
        <v>42682.25</v>
      </c>
      <c r="I46" s="4">
        <f t="shared" si="1"/>
        <v>0.4249999999946642</v>
      </c>
      <c r="J46" s="6"/>
      <c r="K46" s="6"/>
      <c r="L46" s="6"/>
      <c r="M46" s="6"/>
      <c r="N46" s="6"/>
      <c r="O46" s="6"/>
      <c r="P46" s="6"/>
      <c r="Q46" s="6"/>
      <c r="R46" s="6"/>
      <c r="T46" s="4">
        <f t="shared" si="6"/>
        <v>42681.552777777775</v>
      </c>
    </row>
    <row r="47" spans="1:20" x14ac:dyDescent="0.2">
      <c r="A47" s="3">
        <f>'206050 - Earth MotorCars - Stoc'!A42</f>
        <v>1</v>
      </c>
      <c r="B47" s="3">
        <f>'206050 - Earth MotorCars - Stoc'!B42</f>
        <v>610</v>
      </c>
      <c r="C47" s="3" t="str">
        <f>'206050 - Earth MotorCars - Stoc'!C42</f>
        <v xml:space="preserve"> Fasten Water Line</v>
      </c>
      <c r="D47" s="3">
        <f>'206050 - Earth MotorCars - Stoc'!D42</f>
        <v>35</v>
      </c>
      <c r="E47" s="3">
        <f>'206050 - Earth MotorCars - Stoc'!E42</f>
        <v>1</v>
      </c>
      <c r="F47" s="3" t="str">
        <f>'206050 - Earth MotorCars - Stoc'!F42</f>
        <v xml:space="preserve"> </v>
      </c>
      <c r="G47" s="6">
        <f t="shared" si="0"/>
        <v>42682.274305555555</v>
      </c>
      <c r="I47" s="4">
        <f t="shared" si="1"/>
        <v>0.4249999999946642</v>
      </c>
      <c r="J47" s="6"/>
      <c r="K47" s="6"/>
      <c r="L47" s="6"/>
      <c r="M47" s="6"/>
      <c r="N47" s="6"/>
      <c r="O47" s="6"/>
      <c r="P47" s="6"/>
      <c r="Q47" s="6"/>
      <c r="R47" s="6"/>
      <c r="T47" s="4">
        <f t="shared" si="6"/>
        <v>42681.552777777775</v>
      </c>
    </row>
    <row r="48" spans="1:20" x14ac:dyDescent="0.2">
      <c r="A48" s="3">
        <f>'206050 - Earth MotorCars - Stoc'!A43</f>
        <v>1</v>
      </c>
      <c r="B48" s="3">
        <f>'206050 - Earth MotorCars - Stoc'!B43</f>
        <v>620</v>
      </c>
      <c r="C48" s="3" t="str">
        <f>'206050 - Earth MotorCars - Stoc'!C43</f>
        <v xml:space="preserve"> Fresh Water Fill and Vent Hoses</v>
      </c>
      <c r="D48" s="3">
        <f>'206050 - Earth MotorCars - Stoc'!D43</f>
        <v>5</v>
      </c>
      <c r="E48" s="3">
        <f>'206050 - Earth MotorCars - Stoc'!E43</f>
        <v>1</v>
      </c>
      <c r="F48" s="3" t="str">
        <f>'206050 - Earth MotorCars - Stoc'!F43</f>
        <v xml:space="preserve"> </v>
      </c>
      <c r="G48" s="6">
        <f t="shared" si="0"/>
        <v>42682.277777777774</v>
      </c>
      <c r="I48" s="4">
        <f t="shared" si="1"/>
        <v>0.4249999999946642</v>
      </c>
      <c r="J48" s="6"/>
      <c r="K48" s="6"/>
      <c r="L48" s="6"/>
      <c r="M48" s="6"/>
      <c r="N48" s="6"/>
      <c r="O48" s="6"/>
      <c r="P48" s="6"/>
      <c r="Q48" s="6"/>
      <c r="R48" s="6"/>
      <c r="T48" s="4">
        <f t="shared" si="6"/>
        <v>42681.552777777775</v>
      </c>
    </row>
    <row r="49" spans="1:20" x14ac:dyDescent="0.2">
      <c r="A49" s="3">
        <f>'206050 - Earth MotorCars - Stoc'!A44</f>
        <v>0</v>
      </c>
      <c r="B49" s="3">
        <f>'206050 - Earth MotorCars - Stoc'!B44</f>
        <v>0</v>
      </c>
      <c r="C49" s="3">
        <f>'206050 - Earth MotorCars - Stoc'!C44</f>
        <v>0</v>
      </c>
      <c r="D49" s="3">
        <v>0</v>
      </c>
      <c r="E49" s="3">
        <f>'206050 - Earth MotorCars - Stoc'!E44</f>
        <v>0</v>
      </c>
      <c r="F49" s="3"/>
      <c r="G49" s="6">
        <f t="shared" si="0"/>
        <v>42682.277777777774</v>
      </c>
      <c r="I49" s="4">
        <f t="shared" si="1"/>
        <v>0.4249999999946642</v>
      </c>
      <c r="J49" s="6"/>
      <c r="K49" s="6"/>
      <c r="L49" s="6"/>
      <c r="M49" s="6"/>
      <c r="N49" s="6"/>
      <c r="O49" s="6"/>
      <c r="P49" s="6"/>
      <c r="Q49" s="6"/>
      <c r="R49" s="6"/>
      <c r="T49" s="4">
        <f t="shared" si="6"/>
        <v>42681.552777777775</v>
      </c>
    </row>
    <row r="50" spans="1:20" x14ac:dyDescent="0.2">
      <c r="A50" s="3">
        <f>'206050 - Earth MotorCars - Stoc'!A45</f>
        <v>0</v>
      </c>
      <c r="B50" s="3">
        <f>'206050 - Earth MotorCars - Stoc'!B45</f>
        <v>0</v>
      </c>
      <c r="C50" s="3">
        <f>'206050 - Earth MotorCars - Stoc'!C45</f>
        <v>0</v>
      </c>
      <c r="D50" s="3">
        <v>0</v>
      </c>
      <c r="E50" s="3">
        <f>'206050 - Earth MotorCars - Stoc'!E45</f>
        <v>0</v>
      </c>
      <c r="F50" s="3"/>
      <c r="G50" s="6">
        <f t="shared" si="0"/>
        <v>42682.277777777774</v>
      </c>
      <c r="I50" s="4">
        <f t="shared" si="1"/>
        <v>0.4249999999946642</v>
      </c>
      <c r="J50" s="6"/>
      <c r="K50" s="6"/>
      <c r="L50" s="6"/>
      <c r="M50" s="6"/>
      <c r="N50" s="6"/>
      <c r="O50" s="6"/>
      <c r="P50" s="6"/>
      <c r="Q50" s="6"/>
      <c r="R50" s="6"/>
      <c r="T50" s="4">
        <f t="shared" si="6"/>
        <v>42681.552777777775</v>
      </c>
    </row>
    <row r="51" spans="1:20" x14ac:dyDescent="0.2">
      <c r="A51" s="3">
        <f>'206050 - Earth MotorCars - Stoc'!A46</f>
        <v>0</v>
      </c>
      <c r="B51" s="3">
        <f>'206050 - Earth MotorCars - Stoc'!B46</f>
        <v>0</v>
      </c>
      <c r="C51" s="3">
        <f>'206050 - Earth MotorCars - Stoc'!C46</f>
        <v>0</v>
      </c>
      <c r="D51" s="3">
        <f>'206050 - Earth MotorCars - Stoc'!D46</f>
        <v>0</v>
      </c>
      <c r="E51" s="3">
        <f>'206050 - Earth MotorCars - Stoc'!E46</f>
        <v>0</v>
      </c>
      <c r="F51" s="3"/>
      <c r="G51" s="6">
        <f t="shared" si="0"/>
        <v>42682.277777777774</v>
      </c>
      <c r="I51" s="4">
        <f t="shared" si="1"/>
        <v>0.4249999999946642</v>
      </c>
      <c r="J51" s="6"/>
      <c r="K51" s="6"/>
      <c r="L51" s="6"/>
      <c r="M51" s="6"/>
      <c r="N51" s="6"/>
      <c r="O51" s="6"/>
      <c r="P51" s="6"/>
      <c r="Q51" s="6"/>
      <c r="R51" s="6"/>
      <c r="T51" s="4">
        <f t="shared" si="6"/>
        <v>42681.552777777775</v>
      </c>
    </row>
    <row r="52" spans="1:20" x14ac:dyDescent="0.2">
      <c r="A52" s="3">
        <f>'206050 - Earth MotorCars - Stoc'!A47</f>
        <v>0</v>
      </c>
      <c r="B52" s="3">
        <f>'206050 - Earth MotorCars - Stoc'!B47</f>
        <v>0</v>
      </c>
      <c r="C52" s="3">
        <f>'206050 - Earth MotorCars - Stoc'!C47</f>
        <v>0</v>
      </c>
      <c r="D52" s="3">
        <f>'206050 - Earth MotorCars - Stoc'!D47</f>
        <v>0</v>
      </c>
      <c r="E52" s="3">
        <f>'206050 - Earth MotorCars - Stoc'!E47</f>
        <v>0</v>
      </c>
      <c r="F52" s="3"/>
      <c r="G52" s="6">
        <f t="shared" si="0"/>
        <v>42682.277777777774</v>
      </c>
      <c r="I52" s="4">
        <f t="shared" si="1"/>
        <v>0.4249999999946642</v>
      </c>
      <c r="J52" s="6"/>
      <c r="K52" s="6"/>
      <c r="L52" s="6"/>
      <c r="M52" s="6"/>
      <c r="N52" s="6"/>
      <c r="O52" s="6"/>
      <c r="P52" s="6"/>
      <c r="Q52" s="6"/>
      <c r="R52" s="6"/>
      <c r="T52" s="4">
        <f t="shared" si="6"/>
        <v>42681.552777777775</v>
      </c>
    </row>
    <row r="53" spans="1:20" x14ac:dyDescent="0.2">
      <c r="A53" s="3">
        <f>'206050 - Earth MotorCars - Stoc'!A48</f>
        <v>0</v>
      </c>
      <c r="B53" s="3">
        <f>'206050 - Earth MotorCars - Stoc'!B48</f>
        <v>0</v>
      </c>
      <c r="C53" s="3">
        <f>'206050 - Earth MotorCars - Stoc'!C48</f>
        <v>0</v>
      </c>
      <c r="D53" s="3">
        <f>'206050 - Earth MotorCars - Stoc'!D48</f>
        <v>0</v>
      </c>
      <c r="E53" s="3">
        <f>'206050 - Earth MotorCars - Stoc'!E48</f>
        <v>0</v>
      </c>
      <c r="F53" s="3"/>
      <c r="G53" s="6">
        <f t="shared" si="0"/>
        <v>42682.277777777774</v>
      </c>
      <c r="I53" s="4">
        <f t="shared" si="1"/>
        <v>0.4249999999946642</v>
      </c>
      <c r="J53" s="6"/>
      <c r="K53" s="6"/>
      <c r="L53" s="6"/>
      <c r="M53" s="6"/>
      <c r="N53" s="6"/>
      <c r="O53" s="6"/>
      <c r="P53" s="6"/>
      <c r="Q53" s="6"/>
      <c r="R53" s="6"/>
      <c r="T53" s="4">
        <f t="shared" si="6"/>
        <v>42681.552777777775</v>
      </c>
    </row>
    <row r="54" spans="1:20" x14ac:dyDescent="0.2">
      <c r="A54" s="3">
        <f>'206050 - Earth MotorCars - Stoc'!A49</f>
        <v>0</v>
      </c>
      <c r="B54" s="3">
        <f>'206050 - Earth MotorCars - Stoc'!B49</f>
        <v>0</v>
      </c>
      <c r="C54" s="3">
        <f>'206050 - Earth MotorCars - Stoc'!C49</f>
        <v>0</v>
      </c>
      <c r="D54" s="3">
        <f>'206050 - Earth MotorCars - Stoc'!D49</f>
        <v>0</v>
      </c>
      <c r="E54" s="3">
        <f>'206050 - Earth MotorCars - Stoc'!E49</f>
        <v>0</v>
      </c>
      <c r="F54" s="3"/>
      <c r="G54" s="6">
        <f t="shared" si="0"/>
        <v>42682.277777777774</v>
      </c>
      <c r="I54" s="4">
        <f t="shared" si="1"/>
        <v>0.4249999999946642</v>
      </c>
      <c r="J54" s="6"/>
      <c r="K54" s="6"/>
      <c r="L54" s="6"/>
      <c r="M54" s="6"/>
      <c r="N54" s="6"/>
      <c r="O54" s="6"/>
      <c r="P54" s="6"/>
      <c r="Q54" s="6"/>
      <c r="R54" s="6"/>
      <c r="T54" s="4">
        <f t="shared" si="6"/>
        <v>42681.552777777775</v>
      </c>
    </row>
    <row r="55" spans="1:20" x14ac:dyDescent="0.2">
      <c r="A55" s="3">
        <f>'206050 - Earth MotorCars - Stoc'!A50</f>
        <v>0</v>
      </c>
      <c r="B55" s="3">
        <f>'206050 - Earth MotorCars - Stoc'!B50</f>
        <v>0</v>
      </c>
      <c r="C55" s="3">
        <f>'206050 - Earth MotorCars - Stoc'!C50</f>
        <v>0</v>
      </c>
      <c r="D55" s="3">
        <f>'206050 - Earth MotorCars - Stoc'!D50</f>
        <v>0</v>
      </c>
      <c r="E55" s="3">
        <f>'206050 - Earth MotorCars - Stoc'!E50</f>
        <v>0</v>
      </c>
      <c r="F55" s="3"/>
      <c r="G55" s="6">
        <f t="shared" si="0"/>
        <v>42682.277777777774</v>
      </c>
      <c r="I55" s="4">
        <f t="shared" si="1"/>
        <v>0.4249999999946642</v>
      </c>
      <c r="J55" s="6"/>
      <c r="K55" s="6"/>
      <c r="L55" s="6"/>
      <c r="M55" s="6"/>
      <c r="N55" s="6"/>
      <c r="O55" s="6"/>
      <c r="P55" s="6"/>
      <c r="Q55" s="6"/>
      <c r="R55" s="6"/>
      <c r="T55" s="4">
        <f t="shared" si="6"/>
        <v>42681.552777777775</v>
      </c>
    </row>
    <row r="56" spans="1:20" x14ac:dyDescent="0.2">
      <c r="A56" s="3">
        <f>'206050 - Earth MotorCars - Stoc'!A51</f>
        <v>0</v>
      </c>
      <c r="B56" s="3">
        <f>'206050 - Earth MotorCars - Stoc'!B51</f>
        <v>0</v>
      </c>
      <c r="C56" s="3">
        <f>'206050 - Earth MotorCars - Stoc'!C51</f>
        <v>0</v>
      </c>
      <c r="D56" s="3">
        <f>'206050 - Earth MotorCars - Stoc'!D51</f>
        <v>0</v>
      </c>
      <c r="E56" s="3">
        <f>'206050 - Earth MotorCars - Stoc'!E51</f>
        <v>0</v>
      </c>
      <c r="F56" s="3"/>
      <c r="G56" s="6">
        <f t="shared" si="0"/>
        <v>42682.277777777774</v>
      </c>
      <c r="I56" s="4">
        <f t="shared" si="1"/>
        <v>0.4249999999946642</v>
      </c>
      <c r="J56" s="6"/>
      <c r="K56" s="6"/>
      <c r="L56" s="6"/>
      <c r="M56" s="6"/>
      <c r="N56" s="6"/>
      <c r="O56" s="6"/>
      <c r="P56" s="6"/>
      <c r="Q56" s="6"/>
      <c r="R56" s="6"/>
      <c r="T56" s="4">
        <f t="shared" si="6"/>
        <v>42681.552777777775</v>
      </c>
    </row>
    <row r="57" spans="1:20" x14ac:dyDescent="0.2">
      <c r="A57" s="3">
        <f>'206050 - Earth MotorCars - Stoc'!A52</f>
        <v>0</v>
      </c>
      <c r="B57" s="3">
        <f>'206050 - Earth MotorCars - Stoc'!B52</f>
        <v>0</v>
      </c>
      <c r="C57" s="3">
        <f>'206050 - Earth MotorCars - Stoc'!C52</f>
        <v>0</v>
      </c>
      <c r="D57" s="3">
        <f>'206050 - Earth MotorCars - Stoc'!D52</f>
        <v>0</v>
      </c>
      <c r="E57" s="3">
        <f>'206050 - Earth MotorCars - Stoc'!E52</f>
        <v>0</v>
      </c>
      <c r="F57" s="3"/>
      <c r="G57" s="6">
        <f t="shared" si="0"/>
        <v>42682.277777777774</v>
      </c>
      <c r="I57" s="4">
        <f t="shared" si="1"/>
        <v>0.4249999999946642</v>
      </c>
      <c r="J57" s="6"/>
      <c r="K57" s="6"/>
      <c r="L57" s="6"/>
      <c r="M57" s="6"/>
      <c r="N57" s="6"/>
      <c r="O57" s="6"/>
      <c r="P57" s="6"/>
      <c r="Q57" s="6"/>
      <c r="R57" s="6"/>
      <c r="T57" s="4">
        <f t="shared" si="6"/>
        <v>42681.552777777775</v>
      </c>
    </row>
    <row r="58" spans="1:20" x14ac:dyDescent="0.2">
      <c r="A58" s="3">
        <f>'206050 - Earth MotorCars - Stoc'!A53</f>
        <v>0</v>
      </c>
      <c r="B58" s="3">
        <f>'206050 - Earth MotorCars - Stoc'!B53</f>
        <v>0</v>
      </c>
      <c r="C58" s="3">
        <f>'206050 - Earth MotorCars - Stoc'!C53</f>
        <v>0</v>
      </c>
      <c r="D58" s="3">
        <f>'206050 - Earth MotorCars - Stoc'!D53</f>
        <v>0</v>
      </c>
      <c r="E58" s="3">
        <f>'206050 - Earth MotorCars - Stoc'!E53</f>
        <v>0</v>
      </c>
      <c r="F58" s="3"/>
      <c r="G58" s="6">
        <f t="shared" si="0"/>
        <v>42682.277777777774</v>
      </c>
      <c r="I58" s="4">
        <f t="shared" si="1"/>
        <v>0.4249999999946642</v>
      </c>
      <c r="J58" s="6"/>
      <c r="K58" s="6"/>
      <c r="L58" s="6"/>
      <c r="M58" s="6"/>
      <c r="N58" s="6"/>
      <c r="O58" s="6"/>
      <c r="P58" s="6"/>
      <c r="Q58" s="6"/>
      <c r="R58" s="6"/>
      <c r="T58" s="4">
        <f t="shared" si="6"/>
        <v>42681.552777777775</v>
      </c>
    </row>
    <row r="59" spans="1:20" x14ac:dyDescent="0.2">
      <c r="A59" s="3">
        <f>'206050 - Earth MotorCars - Stoc'!A54</f>
        <v>0</v>
      </c>
      <c r="B59" s="3">
        <f>'206050 - Earth MotorCars - Stoc'!B54</f>
        <v>0</v>
      </c>
      <c r="C59" s="3">
        <f>'206050 - Earth MotorCars - Stoc'!C54</f>
        <v>0</v>
      </c>
      <c r="D59" s="3">
        <f>'206050 - Earth MotorCars - Stoc'!D54</f>
        <v>0</v>
      </c>
      <c r="E59" s="3">
        <f>'206050 - Earth MotorCars - Stoc'!E54</f>
        <v>0</v>
      </c>
      <c r="F59" s="3"/>
      <c r="G59" s="6">
        <f t="shared" si="0"/>
        <v>42682.277777777774</v>
      </c>
      <c r="I59" s="4">
        <f t="shared" si="1"/>
        <v>0.4249999999946642</v>
      </c>
      <c r="J59" s="6"/>
      <c r="K59" s="6"/>
      <c r="L59" s="6"/>
      <c r="M59" s="6"/>
      <c r="N59" s="6"/>
      <c r="O59" s="6"/>
      <c r="P59" s="6"/>
      <c r="Q59" s="6"/>
      <c r="R59" s="6"/>
      <c r="T59" s="4">
        <f t="shared" si="6"/>
        <v>42681.552777777775</v>
      </c>
    </row>
    <row r="60" spans="1:20" x14ac:dyDescent="0.2">
      <c r="A60" s="3">
        <f>'206050 - Earth MotorCars - Stoc'!A55</f>
        <v>0</v>
      </c>
      <c r="B60" s="3">
        <f>'206050 - Earth MotorCars - Stoc'!B55</f>
        <v>0</v>
      </c>
      <c r="C60" s="3">
        <f>'206050 - Earth MotorCars - Stoc'!C55</f>
        <v>0</v>
      </c>
      <c r="D60" s="3">
        <f>'206050 - Earth MotorCars - Stoc'!D55</f>
        <v>0</v>
      </c>
      <c r="E60" s="3">
        <f>'206050 - Earth MotorCars - Stoc'!E55</f>
        <v>0</v>
      </c>
      <c r="F60" s="3"/>
      <c r="G60" s="6">
        <f t="shared" si="0"/>
        <v>42682.277777777774</v>
      </c>
      <c r="I60" s="4">
        <f t="shared" si="1"/>
        <v>0.4249999999946642</v>
      </c>
      <c r="J60" s="6"/>
      <c r="K60" s="6"/>
      <c r="L60" s="6"/>
      <c r="M60" s="6"/>
      <c r="N60" s="6"/>
      <c r="O60" s="6"/>
      <c r="P60" s="6"/>
      <c r="Q60" s="6"/>
      <c r="R60" s="6"/>
      <c r="T60" s="4">
        <f t="shared" si="6"/>
        <v>42681.552777777775</v>
      </c>
    </row>
    <row r="61" spans="1:20" x14ac:dyDescent="0.2">
      <c r="A61" s="3">
        <f>'206050 - Earth MotorCars - Stoc'!A56</f>
        <v>0</v>
      </c>
      <c r="B61" s="3">
        <f>'206050 - Earth MotorCars - Stoc'!B56</f>
        <v>0</v>
      </c>
      <c r="C61" s="3">
        <f>'206050 - Earth MotorCars - Stoc'!C56</f>
        <v>0</v>
      </c>
      <c r="D61" s="3">
        <f>'206050 - Earth MotorCars - Stoc'!D56</f>
        <v>0</v>
      </c>
      <c r="E61" s="3">
        <f>'206050 - Earth MotorCars - Stoc'!E56</f>
        <v>0</v>
      </c>
      <c r="F61" s="3"/>
      <c r="G61" s="6">
        <f t="shared" si="0"/>
        <v>42682.277777777774</v>
      </c>
      <c r="I61" s="4">
        <f t="shared" si="1"/>
        <v>0.4249999999946642</v>
      </c>
      <c r="J61" s="6"/>
      <c r="K61" s="6"/>
      <c r="L61" s="6"/>
      <c r="M61" s="6"/>
      <c r="N61" s="6"/>
      <c r="O61" s="6"/>
      <c r="P61" s="6"/>
      <c r="Q61" s="6"/>
      <c r="R61" s="6"/>
      <c r="T61" s="4">
        <f t="shared" si="6"/>
        <v>42681.552777777775</v>
      </c>
    </row>
    <row r="62" spans="1:20" x14ac:dyDescent="0.2">
      <c r="A62" s="3">
        <f>'206050 - Earth MotorCars - Stoc'!A57</f>
        <v>0</v>
      </c>
      <c r="B62" s="3">
        <f>'206050 - Earth MotorCars - Stoc'!B57</f>
        <v>0</v>
      </c>
      <c r="C62" s="3">
        <f>'206050 - Earth MotorCars - Stoc'!C57</f>
        <v>0</v>
      </c>
      <c r="D62" s="3">
        <f>'206050 - Earth MotorCars - Stoc'!D57</f>
        <v>0</v>
      </c>
      <c r="E62" s="3">
        <f>'206050 - Earth MotorCars - Stoc'!E57</f>
        <v>0</v>
      </c>
      <c r="F62" s="3"/>
      <c r="G62" s="6">
        <f t="shared" si="0"/>
        <v>42682.277777777774</v>
      </c>
      <c r="I62" s="4">
        <f t="shared" si="1"/>
        <v>0.4249999999946642</v>
      </c>
      <c r="J62" s="6"/>
      <c r="K62" s="6"/>
      <c r="L62" s="6"/>
      <c r="M62" s="6"/>
      <c r="N62" s="6"/>
      <c r="O62" s="6"/>
      <c r="P62" s="6"/>
      <c r="Q62" s="6"/>
      <c r="R62" s="6"/>
      <c r="T62" s="4">
        <f t="shared" si="6"/>
        <v>42681.552777777775</v>
      </c>
    </row>
    <row r="65" spans="4:4" x14ac:dyDescent="0.2">
      <c r="D65" s="1">
        <f>SUM(D7:D48)</f>
        <v>1195</v>
      </c>
    </row>
    <row r="66" spans="4:4" x14ac:dyDescent="0.2">
      <c r="D66" s="2">
        <f>D65/60</f>
        <v>19.916666666666668</v>
      </c>
    </row>
  </sheetData>
  <mergeCells count="2">
    <mergeCell ref="H6:I6"/>
    <mergeCell ref="S6:T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0" sqref="C10"/>
    </sheetView>
  </sheetViews>
  <sheetFormatPr baseColWidth="10" defaultRowHeight="16" x14ac:dyDescent="0.2"/>
  <cols>
    <col min="1" max="1" width="6.83203125" bestFit="1" customWidth="1"/>
    <col min="2" max="2" width="10.5" bestFit="1" customWidth="1"/>
    <col min="3" max="3" width="52.1640625" bestFit="1" customWidth="1"/>
    <col min="4" max="4" width="10.1640625" bestFit="1" customWidth="1"/>
    <col min="5" max="5" width="7.1640625" bestFit="1" customWidth="1"/>
    <col min="6" max="6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7</v>
      </c>
      <c r="D2">
        <v>270</v>
      </c>
      <c r="E2">
        <v>1</v>
      </c>
      <c r="F2" t="s">
        <v>8</v>
      </c>
    </row>
    <row r="3" spans="1:6" x14ac:dyDescent="0.2">
      <c r="A3">
        <v>1</v>
      </c>
      <c r="B3">
        <v>30</v>
      </c>
      <c r="C3" t="s">
        <v>9</v>
      </c>
      <c r="D3">
        <v>20</v>
      </c>
      <c r="E3">
        <v>1</v>
      </c>
      <c r="F3" t="s">
        <v>10</v>
      </c>
    </row>
    <row r="4" spans="1:6" x14ac:dyDescent="0.2">
      <c r="A4">
        <v>1</v>
      </c>
      <c r="B4">
        <v>40</v>
      </c>
      <c r="C4" t="s">
        <v>11</v>
      </c>
      <c r="D4">
        <v>15</v>
      </c>
      <c r="E4">
        <v>1</v>
      </c>
      <c r="F4" t="s">
        <v>8</v>
      </c>
    </row>
    <row r="5" spans="1:6" x14ac:dyDescent="0.2">
      <c r="A5">
        <v>1</v>
      </c>
      <c r="B5">
        <v>50</v>
      </c>
      <c r="C5" t="s">
        <v>12</v>
      </c>
      <c r="D5">
        <v>30</v>
      </c>
      <c r="E5">
        <v>1</v>
      </c>
      <c r="F5" t="s">
        <v>8</v>
      </c>
    </row>
    <row r="6" spans="1:6" x14ac:dyDescent="0.2">
      <c r="A6">
        <v>1</v>
      </c>
      <c r="B6">
        <v>60</v>
      </c>
      <c r="C6" t="s">
        <v>13</v>
      </c>
      <c r="D6">
        <v>60</v>
      </c>
      <c r="E6">
        <v>1</v>
      </c>
      <c r="F6" t="s">
        <v>8</v>
      </c>
    </row>
    <row r="7" spans="1:6" x14ac:dyDescent="0.2">
      <c r="A7">
        <v>1</v>
      </c>
      <c r="B7">
        <v>70</v>
      </c>
      <c r="C7" t="s">
        <v>14</v>
      </c>
      <c r="D7">
        <v>8</v>
      </c>
      <c r="E7">
        <v>1</v>
      </c>
      <c r="F7" t="s">
        <v>10</v>
      </c>
    </row>
    <row r="8" spans="1:6" x14ac:dyDescent="0.2">
      <c r="A8">
        <v>1</v>
      </c>
      <c r="B8">
        <v>80</v>
      </c>
      <c r="C8" t="s">
        <v>15</v>
      </c>
      <c r="D8">
        <v>15</v>
      </c>
      <c r="E8">
        <v>1</v>
      </c>
      <c r="F8" t="s">
        <v>10</v>
      </c>
    </row>
    <row r="9" spans="1:6" x14ac:dyDescent="0.2">
      <c r="A9">
        <v>1</v>
      </c>
      <c r="B9">
        <v>90</v>
      </c>
      <c r="C9" t="s">
        <v>16</v>
      </c>
      <c r="D9">
        <v>8</v>
      </c>
      <c r="E9">
        <v>2</v>
      </c>
      <c r="F9" t="s">
        <v>17</v>
      </c>
    </row>
    <row r="10" spans="1:6" x14ac:dyDescent="0.2">
      <c r="A10">
        <v>1</v>
      </c>
      <c r="B10">
        <v>100</v>
      </c>
      <c r="C10" t="s">
        <v>18</v>
      </c>
      <c r="D10">
        <v>20</v>
      </c>
      <c r="E10">
        <v>2</v>
      </c>
      <c r="F10" t="s">
        <v>17</v>
      </c>
    </row>
    <row r="11" spans="1:6" x14ac:dyDescent="0.2">
      <c r="A11">
        <v>1</v>
      </c>
      <c r="B11" t="s">
        <v>19</v>
      </c>
      <c r="C11" t="s">
        <v>20</v>
      </c>
      <c r="D11">
        <v>10</v>
      </c>
      <c r="E11">
        <v>2</v>
      </c>
      <c r="F11" t="s">
        <v>17</v>
      </c>
    </row>
    <row r="12" spans="1:6" x14ac:dyDescent="0.2">
      <c r="A12">
        <v>1</v>
      </c>
      <c r="B12">
        <v>130</v>
      </c>
      <c r="C12" t="s">
        <v>21</v>
      </c>
      <c r="D12">
        <v>30</v>
      </c>
      <c r="E12">
        <v>1</v>
      </c>
      <c r="F12" t="s">
        <v>8</v>
      </c>
    </row>
    <row r="13" spans="1:6" x14ac:dyDescent="0.2">
      <c r="A13">
        <v>1</v>
      </c>
      <c r="B13">
        <v>140</v>
      </c>
      <c r="C13" t="s">
        <v>22</v>
      </c>
      <c r="D13">
        <v>15</v>
      </c>
      <c r="E13">
        <v>1</v>
      </c>
      <c r="F13" t="s">
        <v>8</v>
      </c>
    </row>
    <row r="14" spans="1:6" x14ac:dyDescent="0.2">
      <c r="A14">
        <v>1</v>
      </c>
      <c r="B14">
        <v>150</v>
      </c>
      <c r="C14" t="s">
        <v>23</v>
      </c>
      <c r="D14">
        <v>10</v>
      </c>
      <c r="E14">
        <v>1</v>
      </c>
      <c r="F14" t="s">
        <v>8</v>
      </c>
    </row>
    <row r="15" spans="1:6" x14ac:dyDescent="0.2">
      <c r="A15">
        <v>1</v>
      </c>
      <c r="B15">
        <v>160</v>
      </c>
      <c r="C15" t="s">
        <v>24</v>
      </c>
      <c r="D15">
        <v>20</v>
      </c>
      <c r="E15">
        <v>1</v>
      </c>
      <c r="F15" t="s">
        <v>8</v>
      </c>
    </row>
    <row r="16" spans="1:6" x14ac:dyDescent="0.2">
      <c r="A16">
        <v>1</v>
      </c>
      <c r="B16">
        <v>170</v>
      </c>
      <c r="C16" t="s">
        <v>25</v>
      </c>
      <c r="D16">
        <v>65</v>
      </c>
      <c r="E16">
        <v>2</v>
      </c>
      <c r="F16" t="s">
        <v>17</v>
      </c>
    </row>
    <row r="17" spans="1:6" x14ac:dyDescent="0.2">
      <c r="A17">
        <v>1</v>
      </c>
      <c r="B17" t="s">
        <v>26</v>
      </c>
      <c r="C17" t="s">
        <v>27</v>
      </c>
      <c r="D17">
        <v>3</v>
      </c>
      <c r="E17">
        <v>1</v>
      </c>
      <c r="F17" t="s">
        <v>8</v>
      </c>
    </row>
    <row r="18" spans="1:6" x14ac:dyDescent="0.2">
      <c r="A18">
        <v>1</v>
      </c>
      <c r="B18">
        <v>280</v>
      </c>
      <c r="C18" t="s">
        <v>28</v>
      </c>
      <c r="D18">
        <v>50</v>
      </c>
      <c r="E18">
        <v>2</v>
      </c>
      <c r="F18" t="s">
        <v>17</v>
      </c>
    </row>
    <row r="19" spans="1:6" x14ac:dyDescent="0.2">
      <c r="A19">
        <v>1</v>
      </c>
      <c r="B19">
        <v>290</v>
      </c>
      <c r="C19" t="s">
        <v>29</v>
      </c>
      <c r="D19">
        <v>60</v>
      </c>
      <c r="E19">
        <v>2</v>
      </c>
      <c r="F19" t="s">
        <v>17</v>
      </c>
    </row>
    <row r="20" spans="1:6" x14ac:dyDescent="0.2">
      <c r="A20">
        <v>1</v>
      </c>
      <c r="B20">
        <v>310</v>
      </c>
      <c r="C20" t="s">
        <v>30</v>
      </c>
      <c r="D20">
        <v>24</v>
      </c>
      <c r="E20">
        <v>2</v>
      </c>
      <c r="F20" t="s">
        <v>17</v>
      </c>
    </row>
    <row r="21" spans="1:6" x14ac:dyDescent="0.2">
      <c r="A21">
        <v>1</v>
      </c>
      <c r="B21">
        <v>320</v>
      </c>
      <c r="C21" t="s">
        <v>31</v>
      </c>
      <c r="D21">
        <v>90</v>
      </c>
      <c r="E21">
        <v>2</v>
      </c>
      <c r="F21" t="s">
        <v>17</v>
      </c>
    </row>
    <row r="22" spans="1:6" x14ac:dyDescent="0.2">
      <c r="A22">
        <v>1</v>
      </c>
      <c r="B22" t="s">
        <v>32</v>
      </c>
      <c r="C22" t="s">
        <v>33</v>
      </c>
      <c r="D22">
        <v>3</v>
      </c>
      <c r="E22">
        <v>1</v>
      </c>
      <c r="F22" t="s">
        <v>8</v>
      </c>
    </row>
    <row r="23" spans="1:6" x14ac:dyDescent="0.2">
      <c r="A23">
        <v>1</v>
      </c>
      <c r="B23">
        <v>410</v>
      </c>
      <c r="C23" t="s">
        <v>34</v>
      </c>
      <c r="D23">
        <v>20</v>
      </c>
      <c r="E23">
        <v>2</v>
      </c>
      <c r="F23" t="s">
        <v>17</v>
      </c>
    </row>
    <row r="24" spans="1:6" x14ac:dyDescent="0.2">
      <c r="A24">
        <v>1</v>
      </c>
      <c r="B24">
        <v>420</v>
      </c>
      <c r="C24" t="s">
        <v>35</v>
      </c>
      <c r="D24">
        <v>60</v>
      </c>
      <c r="E24">
        <v>2</v>
      </c>
      <c r="F24" t="s">
        <v>17</v>
      </c>
    </row>
    <row r="25" spans="1:6" x14ac:dyDescent="0.2">
      <c r="A25">
        <v>1</v>
      </c>
      <c r="B25">
        <v>430</v>
      </c>
      <c r="C25" t="s">
        <v>36</v>
      </c>
      <c r="D25">
        <v>24</v>
      </c>
      <c r="E25">
        <v>2</v>
      </c>
      <c r="F25" t="s">
        <v>17</v>
      </c>
    </row>
    <row r="26" spans="1:6" x14ac:dyDescent="0.2">
      <c r="A26">
        <v>1</v>
      </c>
      <c r="B26">
        <v>440</v>
      </c>
      <c r="C26" t="s">
        <v>37</v>
      </c>
      <c r="D26">
        <v>15</v>
      </c>
      <c r="E26">
        <v>2</v>
      </c>
      <c r="F26" t="s">
        <v>17</v>
      </c>
    </row>
    <row r="27" spans="1:6" x14ac:dyDescent="0.2">
      <c r="A27">
        <v>1</v>
      </c>
      <c r="B27">
        <v>450</v>
      </c>
      <c r="C27" t="s">
        <v>38</v>
      </c>
      <c r="D27">
        <v>100</v>
      </c>
      <c r="E27">
        <v>2</v>
      </c>
      <c r="F27" t="s">
        <v>17</v>
      </c>
    </row>
    <row r="28" spans="1:6" x14ac:dyDescent="0.2">
      <c r="A28">
        <v>1</v>
      </c>
      <c r="B28">
        <v>460</v>
      </c>
      <c r="C28" t="s">
        <v>39</v>
      </c>
      <c r="D28">
        <v>60</v>
      </c>
      <c r="E28">
        <v>2</v>
      </c>
      <c r="F28" t="s">
        <v>17</v>
      </c>
    </row>
    <row r="29" spans="1:6" x14ac:dyDescent="0.2">
      <c r="A29">
        <v>1</v>
      </c>
      <c r="B29">
        <v>470</v>
      </c>
      <c r="C29" t="s">
        <v>40</v>
      </c>
      <c r="D29">
        <v>80</v>
      </c>
      <c r="E29">
        <v>2</v>
      </c>
      <c r="F29" t="s">
        <v>17</v>
      </c>
    </row>
    <row r="30" spans="1:6" x14ac:dyDescent="0.2">
      <c r="A30">
        <v>1</v>
      </c>
      <c r="B30" t="s">
        <v>41</v>
      </c>
      <c r="C30" t="s">
        <v>42</v>
      </c>
      <c r="D30">
        <v>10</v>
      </c>
      <c r="E30">
        <v>1</v>
      </c>
      <c r="F30" t="s">
        <v>8</v>
      </c>
    </row>
    <row r="31" spans="1:6" x14ac:dyDescent="0.2">
      <c r="A31">
        <v>1</v>
      </c>
      <c r="B31" t="s">
        <v>41</v>
      </c>
      <c r="C31" t="s">
        <v>43</v>
      </c>
      <c r="D31">
        <v>7</v>
      </c>
      <c r="E31">
        <v>1</v>
      </c>
      <c r="F31" t="s">
        <v>8</v>
      </c>
    </row>
    <row r="32" spans="1:6" x14ac:dyDescent="0.2">
      <c r="A32">
        <v>1</v>
      </c>
      <c r="B32">
        <v>480</v>
      </c>
      <c r="C32" t="s">
        <v>44</v>
      </c>
      <c r="D32">
        <v>10</v>
      </c>
      <c r="E32">
        <v>1</v>
      </c>
      <c r="F32" t="s">
        <v>8</v>
      </c>
    </row>
    <row r="33" spans="1:6" x14ac:dyDescent="0.2">
      <c r="A33">
        <v>1</v>
      </c>
      <c r="B33">
        <v>490</v>
      </c>
      <c r="C33" t="s">
        <v>45</v>
      </c>
      <c r="D33">
        <v>25</v>
      </c>
      <c r="E33">
        <v>1</v>
      </c>
      <c r="F33" t="s">
        <v>8</v>
      </c>
    </row>
    <row r="34" spans="1:6" x14ac:dyDescent="0.2">
      <c r="A34">
        <v>1</v>
      </c>
      <c r="B34">
        <v>500</v>
      </c>
      <c r="C34" t="s">
        <v>46</v>
      </c>
      <c r="D34">
        <v>15</v>
      </c>
      <c r="E34">
        <v>1</v>
      </c>
      <c r="F34" t="s">
        <v>8</v>
      </c>
    </row>
    <row r="35" spans="1:6" x14ac:dyDescent="0.2">
      <c r="A35">
        <v>1</v>
      </c>
      <c r="B35">
        <v>520</v>
      </c>
      <c r="C35" t="s">
        <v>47</v>
      </c>
      <c r="D35">
        <v>70</v>
      </c>
      <c r="E35">
        <v>1</v>
      </c>
      <c r="F35" t="s">
        <v>8</v>
      </c>
    </row>
    <row r="36" spans="1:6" x14ac:dyDescent="0.2">
      <c r="A36">
        <v>1</v>
      </c>
      <c r="B36" t="s">
        <v>48</v>
      </c>
      <c r="C36" t="s">
        <v>49</v>
      </c>
      <c r="D36">
        <v>20</v>
      </c>
      <c r="E36">
        <v>1</v>
      </c>
      <c r="F36" t="s">
        <v>8</v>
      </c>
    </row>
    <row r="37" spans="1:6" x14ac:dyDescent="0.2">
      <c r="A37">
        <v>1</v>
      </c>
      <c r="B37">
        <v>540</v>
      </c>
      <c r="C37" t="s">
        <v>50</v>
      </c>
      <c r="D37">
        <v>20</v>
      </c>
      <c r="E37">
        <v>1</v>
      </c>
      <c r="F37" t="s">
        <v>8</v>
      </c>
    </row>
    <row r="38" spans="1:6" x14ac:dyDescent="0.2">
      <c r="A38">
        <v>1</v>
      </c>
      <c r="B38">
        <v>550</v>
      </c>
      <c r="C38" t="s">
        <v>51</v>
      </c>
      <c r="D38">
        <v>20</v>
      </c>
      <c r="E38">
        <v>1</v>
      </c>
      <c r="F38" t="s">
        <v>8</v>
      </c>
    </row>
    <row r="39" spans="1:6" x14ac:dyDescent="0.2">
      <c r="A39">
        <v>1</v>
      </c>
      <c r="B39">
        <v>560</v>
      </c>
      <c r="C39" t="s">
        <v>52</v>
      </c>
      <c r="D39">
        <v>3</v>
      </c>
      <c r="E39">
        <v>1</v>
      </c>
      <c r="F39" t="s">
        <v>8</v>
      </c>
    </row>
    <row r="40" spans="1:6" x14ac:dyDescent="0.2">
      <c r="A40">
        <v>1</v>
      </c>
      <c r="B40">
        <v>590</v>
      </c>
      <c r="C40" t="s">
        <v>53</v>
      </c>
      <c r="D40">
        <v>15</v>
      </c>
      <c r="E40">
        <v>1</v>
      </c>
      <c r="F40" t="s">
        <v>8</v>
      </c>
    </row>
    <row r="41" spans="1:6" x14ac:dyDescent="0.2">
      <c r="A41">
        <v>1</v>
      </c>
      <c r="B41">
        <v>600</v>
      </c>
      <c r="C41" t="s">
        <v>54</v>
      </c>
      <c r="D41">
        <v>25</v>
      </c>
      <c r="E41">
        <v>1</v>
      </c>
      <c r="F41" t="s">
        <v>8</v>
      </c>
    </row>
    <row r="42" spans="1:6" x14ac:dyDescent="0.2">
      <c r="A42">
        <v>1</v>
      </c>
      <c r="B42">
        <v>610</v>
      </c>
      <c r="C42" t="s">
        <v>55</v>
      </c>
      <c r="D42">
        <v>35</v>
      </c>
      <c r="E42">
        <v>1</v>
      </c>
      <c r="F42" t="s">
        <v>8</v>
      </c>
    </row>
    <row r="43" spans="1:6" x14ac:dyDescent="0.2">
      <c r="A43">
        <v>1</v>
      </c>
      <c r="B43">
        <v>620</v>
      </c>
      <c r="C43" t="s">
        <v>56</v>
      </c>
      <c r="D43">
        <v>5</v>
      </c>
      <c r="E43">
        <v>1</v>
      </c>
      <c r="F43" t="s">
        <v>8</v>
      </c>
    </row>
    <row r="44" spans="1:6" x14ac:dyDescent="0.2">
      <c r="D44">
        <v>1465</v>
      </c>
    </row>
    <row r="45" spans="1:6" x14ac:dyDescent="0.2">
      <c r="D45">
        <v>24.416667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206050 - Earth MotorCars - Stoc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2016-11-08T16:39:14Z</dcterms:created>
  <dcterms:modified xsi:type="dcterms:W3CDTF">2016-11-08T22:14:48Z</dcterms:modified>
</cp:coreProperties>
</file>