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rkc/Programs/orderconvert/"/>
    </mc:Choice>
  </mc:AlternateContent>
  <bookViews>
    <workbookView xWindow="0" yWindow="460" windowWidth="28800" windowHeight="16340" tabRatio="500"/>
  </bookViews>
  <sheets>
    <sheet name="Sheet1" sheetId="2" r:id="rId1"/>
    <sheet name="206050 - Earth MotorCars - Stoc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2" l="1"/>
  <c r="D4" i="2"/>
  <c r="D3" i="2"/>
  <c r="D2" i="2"/>
  <c r="D9" i="2"/>
  <c r="O15" i="2"/>
  <c r="D16" i="2"/>
  <c r="O16" i="2"/>
  <c r="O17" i="2"/>
  <c r="O18" i="2"/>
  <c r="D19" i="2"/>
  <c r="O19" i="2"/>
  <c r="O20" i="2"/>
  <c r="O21" i="2"/>
  <c r="D22" i="2"/>
  <c r="O22" i="2"/>
  <c r="D23" i="2"/>
  <c r="O23" i="2"/>
  <c r="D24" i="2"/>
  <c r="O24" i="2"/>
  <c r="O25" i="2"/>
  <c r="O26" i="2"/>
  <c r="D27" i="2"/>
  <c r="O27" i="2"/>
  <c r="O28" i="2"/>
  <c r="O29" i="2"/>
  <c r="O30" i="2"/>
  <c r="D31" i="2"/>
  <c r="O31" i="2"/>
  <c r="O32" i="2"/>
  <c r="O33" i="2"/>
  <c r="D34" i="2"/>
  <c r="O34" i="2"/>
  <c r="O35" i="2"/>
  <c r="O36" i="2"/>
  <c r="D37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D20" i="2"/>
  <c r="D21" i="2"/>
  <c r="D25" i="2"/>
  <c r="D26" i="2"/>
  <c r="D28" i="2"/>
  <c r="D29" i="2"/>
  <c r="D30" i="2"/>
  <c r="C20" i="2"/>
  <c r="C21" i="2"/>
  <c r="N15" i="2"/>
  <c r="N16" i="2"/>
  <c r="D17" i="2"/>
  <c r="N17" i="2"/>
  <c r="D18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D32" i="2"/>
  <c r="I32" i="2"/>
  <c r="D33" i="2"/>
  <c r="I33" i="2"/>
  <c r="I34" i="2"/>
  <c r="D35" i="2"/>
  <c r="I35" i="2"/>
  <c r="D36" i="2"/>
  <c r="I36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I46" i="2"/>
  <c r="I47" i="2"/>
  <c r="I48" i="2"/>
  <c r="I49" i="2"/>
  <c r="I50" i="2"/>
  <c r="I51" i="2"/>
  <c r="I52" i="2"/>
  <c r="I53" i="2"/>
  <c r="I54" i="2"/>
  <c r="I55" i="2"/>
  <c r="I56" i="2"/>
  <c r="D12" i="2"/>
  <c r="E9" i="2"/>
  <c r="D46" i="2"/>
  <c r="D47" i="2"/>
  <c r="D48" i="2"/>
  <c r="D49" i="2"/>
  <c r="D50" i="2"/>
  <c r="D51" i="2"/>
  <c r="D52" i="2"/>
  <c r="D53" i="2"/>
  <c r="D54" i="2"/>
  <c r="D55" i="2"/>
  <c r="D56" i="2"/>
  <c r="D10" i="2"/>
  <c r="D11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15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A31" i="2"/>
  <c r="D60" i="2"/>
  <c r="A34" i="2"/>
  <c r="B34" i="2"/>
  <c r="C34" i="2"/>
  <c r="E34" i="2"/>
  <c r="A35" i="2"/>
  <c r="B35" i="2"/>
  <c r="C35" i="2"/>
  <c r="E35" i="2"/>
  <c r="A36" i="2"/>
  <c r="B36" i="2"/>
  <c r="C36" i="2"/>
  <c r="E36" i="2"/>
  <c r="A37" i="2"/>
  <c r="B37" i="2"/>
  <c r="C37" i="2"/>
  <c r="E37" i="2"/>
  <c r="A38" i="2"/>
  <c r="B38" i="2"/>
  <c r="C38" i="2"/>
  <c r="E38" i="2"/>
  <c r="A39" i="2"/>
  <c r="B39" i="2"/>
  <c r="C39" i="2"/>
  <c r="E39" i="2"/>
  <c r="A40" i="2"/>
  <c r="B40" i="2"/>
  <c r="C40" i="2"/>
  <c r="E40" i="2"/>
  <c r="A41" i="2"/>
  <c r="B41" i="2"/>
  <c r="C41" i="2"/>
  <c r="E41" i="2"/>
  <c r="A42" i="2"/>
  <c r="B42" i="2"/>
  <c r="C42" i="2"/>
  <c r="E42" i="2"/>
  <c r="A43" i="2"/>
  <c r="B43" i="2"/>
  <c r="C43" i="2"/>
  <c r="E43" i="2"/>
  <c r="A44" i="2"/>
  <c r="B44" i="2"/>
  <c r="C44" i="2"/>
  <c r="E44" i="2"/>
  <c r="A45" i="2"/>
  <c r="B45" i="2"/>
  <c r="C45" i="2"/>
  <c r="E45" i="2"/>
  <c r="A46" i="2"/>
  <c r="B46" i="2"/>
  <c r="C46" i="2"/>
  <c r="E46" i="2"/>
  <c r="A47" i="2"/>
  <c r="B47" i="2"/>
  <c r="C47" i="2"/>
  <c r="E47" i="2"/>
  <c r="A48" i="2"/>
  <c r="B48" i="2"/>
  <c r="C48" i="2"/>
  <c r="E48" i="2"/>
  <c r="A49" i="2"/>
  <c r="B49" i="2"/>
  <c r="C49" i="2"/>
  <c r="E49" i="2"/>
  <c r="A50" i="2"/>
  <c r="B50" i="2"/>
  <c r="C50" i="2"/>
  <c r="E50" i="2"/>
  <c r="A51" i="2"/>
  <c r="B51" i="2"/>
  <c r="C51" i="2"/>
  <c r="E51" i="2"/>
  <c r="A52" i="2"/>
  <c r="B52" i="2"/>
  <c r="C52" i="2"/>
  <c r="E52" i="2"/>
  <c r="A53" i="2"/>
  <c r="B53" i="2"/>
  <c r="C53" i="2"/>
  <c r="E53" i="2"/>
  <c r="A54" i="2"/>
  <c r="B54" i="2"/>
  <c r="C54" i="2"/>
  <c r="E54" i="2"/>
  <c r="A55" i="2"/>
  <c r="B55" i="2"/>
  <c r="C55" i="2"/>
  <c r="E55" i="2"/>
  <c r="A56" i="2"/>
  <c r="B56" i="2"/>
  <c r="C56" i="2"/>
  <c r="E56" i="2"/>
  <c r="A15" i="2"/>
  <c r="B15" i="2"/>
  <c r="C15" i="2"/>
  <c r="E15" i="2"/>
  <c r="A16" i="2"/>
  <c r="B16" i="2"/>
  <c r="C16" i="2"/>
  <c r="E16" i="2"/>
  <c r="A17" i="2"/>
  <c r="B17" i="2"/>
  <c r="C17" i="2"/>
  <c r="E17" i="2"/>
  <c r="A18" i="2"/>
  <c r="B18" i="2"/>
  <c r="C18" i="2"/>
  <c r="E18" i="2"/>
  <c r="A19" i="2"/>
  <c r="B19" i="2"/>
  <c r="C19" i="2"/>
  <c r="E19" i="2"/>
  <c r="A20" i="2"/>
  <c r="B20" i="2"/>
  <c r="E20" i="2"/>
  <c r="A21" i="2"/>
  <c r="B21" i="2"/>
  <c r="E21" i="2"/>
  <c r="A22" i="2"/>
  <c r="B22" i="2"/>
  <c r="C22" i="2"/>
  <c r="E22" i="2"/>
  <c r="A23" i="2"/>
  <c r="B23" i="2"/>
  <c r="C23" i="2"/>
  <c r="E23" i="2"/>
  <c r="A24" i="2"/>
  <c r="B24" i="2"/>
  <c r="C24" i="2"/>
  <c r="E24" i="2"/>
  <c r="A25" i="2"/>
  <c r="B25" i="2"/>
  <c r="C25" i="2"/>
  <c r="E25" i="2"/>
  <c r="A26" i="2"/>
  <c r="B26" i="2"/>
  <c r="C26" i="2"/>
  <c r="E26" i="2"/>
  <c r="A27" i="2"/>
  <c r="B27" i="2"/>
  <c r="C27" i="2"/>
  <c r="E27" i="2"/>
  <c r="A28" i="2"/>
  <c r="B28" i="2"/>
  <c r="C28" i="2"/>
  <c r="E28" i="2"/>
  <c r="A29" i="2"/>
  <c r="B29" i="2"/>
  <c r="C29" i="2"/>
  <c r="E29" i="2"/>
  <c r="A30" i="2"/>
  <c r="B30" i="2"/>
  <c r="C30" i="2"/>
  <c r="E30" i="2"/>
  <c r="B31" i="2"/>
  <c r="C31" i="2"/>
  <c r="E31" i="2"/>
  <c r="A32" i="2"/>
  <c r="B32" i="2"/>
  <c r="C32" i="2"/>
  <c r="E32" i="2"/>
  <c r="A33" i="2"/>
  <c r="B33" i="2"/>
  <c r="C33" i="2"/>
  <c r="E33" i="2"/>
  <c r="B14" i="2"/>
  <c r="C14" i="2"/>
  <c r="D14" i="2"/>
  <c r="E14" i="2"/>
  <c r="A14" i="2"/>
</calcChain>
</file>

<file path=xl/sharedStrings.xml><?xml version="1.0" encoding="utf-8"?>
<sst xmlns="http://schemas.openxmlformats.org/spreadsheetml/2006/main" count="114" uniqueCount="74">
  <si>
    <t>Station</t>
  </si>
  <si>
    <t xml:space="preserve"> Process_#</t>
  </si>
  <si>
    <t xml:space="preserve"> Process_Name</t>
  </si>
  <si>
    <t xml:space="preserve"> 8.5x20</t>
  </si>
  <si>
    <t xml:space="preserve"> People</t>
  </si>
  <si>
    <t xml:space="preserve"> Respoinsible</t>
  </si>
  <si>
    <t xml:space="preserve"> ***10***</t>
  </si>
  <si>
    <t xml:space="preserve"> Weld interior walls -Std Unit</t>
  </si>
  <si>
    <t xml:space="preserve"> </t>
  </si>
  <si>
    <t xml:space="preserve"> Weld front radius wall x 2</t>
  </si>
  <si>
    <t xml:space="preserve"> Heath</t>
  </si>
  <si>
    <t xml:space="preserve"> Roof Truss Setup Time</t>
  </si>
  <si>
    <t xml:space="preserve"> Weld roof trusses (2 min ea)</t>
  </si>
  <si>
    <t xml:space="preserve"> Weld roof parts together</t>
  </si>
  <si>
    <t xml:space="preserve"> Table prep for 1 pc roof </t>
  </si>
  <si>
    <t xml:space="preserve"> Roof lay out</t>
  </si>
  <si>
    <t xml:space="preserve"> Tack roof </t>
  </si>
  <si>
    <t xml:space="preserve"> Heath;Leon</t>
  </si>
  <si>
    <t xml:space="preserve"> Weld 1 pc roof </t>
  </si>
  <si>
    <t xml:space="preserve"> ***110***</t>
  </si>
  <si>
    <t xml:space="preserve"> A/C Ducting - Single</t>
  </si>
  <si>
    <t xml:space="preserve"> Upper front wall</t>
  </si>
  <si>
    <t xml:space="preserve"> Lower front wall</t>
  </si>
  <si>
    <t xml:space="preserve"> Prep Table</t>
  </si>
  <si>
    <t xml:space="preserve"> Rear wall header </t>
  </si>
  <si>
    <t xml:space="preserve"> Lay Out C/S Sidewall</t>
  </si>
  <si>
    <t xml:space="preserve"> ***240***</t>
  </si>
  <si>
    <t xml:space="preserve"> Dinette CS - Front</t>
  </si>
  <si>
    <t xml:space="preserve"> tack C/S sidewall </t>
  </si>
  <si>
    <t xml:space="preserve"> weld C/S sidewall</t>
  </si>
  <si>
    <t xml:space="preserve"> Grind; tape; flip; weld; grind C/S sidewall</t>
  </si>
  <si>
    <t xml:space="preserve"> Lay Out R/S Sidewall</t>
  </si>
  <si>
    <t xml:space="preserve"> ***370***</t>
  </si>
  <si>
    <t xml:space="preserve"> Sofa - RS - Rear </t>
  </si>
  <si>
    <t xml:space="preserve"> tack R/S sidewall </t>
  </si>
  <si>
    <t xml:space="preserve"> weld R/S sidewall</t>
  </si>
  <si>
    <t xml:space="preserve"> Grind; tape; flip; weld; grind R/S sidewall</t>
  </si>
  <si>
    <t xml:space="preserve"> prep table</t>
  </si>
  <si>
    <t xml:space="preserve"> Lay Out Frame</t>
  </si>
  <si>
    <t xml:space="preserve"> Tack Frame</t>
  </si>
  <si>
    <t xml:space="preserve"> Weld frame</t>
  </si>
  <si>
    <t xml:space="preserve"> ***470***</t>
  </si>
  <si>
    <t xml:space="preserve"> 4in Addition Ht Sub Frame</t>
  </si>
  <si>
    <t xml:space="preserve"> Tongue Tray - STD</t>
  </si>
  <si>
    <t xml:space="preserve"> Drill Weep Holes</t>
  </si>
  <si>
    <t xml:space="preserve"> Fresh tank</t>
  </si>
  <si>
    <t xml:space="preserve"> Waste tanks </t>
  </si>
  <si>
    <t xml:space="preserve"> Tank wiring and plumbing hook up</t>
  </si>
  <si>
    <t xml:space="preserve"> ***530***</t>
  </si>
  <si>
    <t xml:space="preserve"> 3 Season Plumbing</t>
  </si>
  <si>
    <t xml:space="preserve"> Set Axles </t>
  </si>
  <si>
    <t xml:space="preserve"> Brake wires</t>
  </si>
  <si>
    <t xml:space="preserve"> Stamp VIN on Frame</t>
  </si>
  <si>
    <t xml:space="preserve"> Install wheels</t>
  </si>
  <si>
    <t xml:space="preserve"> Install Jacks; Sewer Hose; Spare Tire Rack; sewage hose holder</t>
  </si>
  <si>
    <t xml:space="preserve"> Fasten Water Line</t>
  </si>
  <si>
    <t xml:space="preserve"> Fresh Water Fill and Vent Hoses</t>
  </si>
  <si>
    <t>Start Time</t>
  </si>
  <si>
    <t>Number of People</t>
  </si>
  <si>
    <t>TAKT</t>
  </si>
  <si>
    <t>Heath</t>
  </si>
  <si>
    <t>Leon</t>
  </si>
  <si>
    <t>Shift Start</t>
  </si>
  <si>
    <t>Shift End</t>
  </si>
  <si>
    <t>Check</t>
  </si>
  <si>
    <t>Minutes per TAKT</t>
  </si>
  <si>
    <t>Available Time</t>
  </si>
  <si>
    <t>End Time</t>
  </si>
  <si>
    <t>Predicted Schedule Time</t>
  </si>
  <si>
    <t>Actual Scheduled Time</t>
  </si>
  <si>
    <t>Comments / Issues</t>
  </si>
  <si>
    <t>Break Start Time</t>
  </si>
  <si>
    <t>Break End Time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</si>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</sst>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m/d/yy\ h:mm\ AM/PM;@"/>
    <numFmt numFmtId="165" formatCode="[$-409]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workbookViewId="0">
      <selection activeCell="F7" sqref="F7"/>
    </sheetView>
  </sheetViews>
  <sheetFormatPr baseColWidth="10" defaultRowHeight="16" x14ac:dyDescent="0.2"/>
  <cols>
    <col min="1" max="1" width="6.83203125" style="1" bestFit="1" customWidth="1"/>
    <col min="2" max="2" width="10.5" style="1" bestFit="1" customWidth="1"/>
    <col min="3" max="3" width="52.1640625" style="1" bestFit="1" customWidth="1"/>
    <col min="4" max="4" width="16" style="1" bestFit="1" customWidth="1"/>
    <col min="5" max="5" width="7.1640625" style="1" bestFit="1" customWidth="1"/>
    <col min="6" max="6" width="41" style="1" customWidth="1"/>
    <col min="7" max="7" width="5.5" style="1" customWidth="1"/>
    <col min="8" max="8" width="9" style="5" bestFit="1" customWidth="1"/>
    <col min="9" max="9" width="12.1640625" style="1" bestFit="1" customWidth="1"/>
    <col min="10" max="12" width="5.83203125" style="5" customWidth="1"/>
    <col min="13" max="13" width="9" style="1" bestFit="1" customWidth="1"/>
    <col min="14" max="14" width="10.83203125" style="1"/>
    <col min="15" max="15" width="7.1640625" style="5" bestFit="1" customWidth="1"/>
    <col min="16" max="16" width="5.1640625" style="5" customWidth="1"/>
    <col min="17" max="17" width="6" bestFit="1" customWidth="1"/>
    <col min="18" max="18" width="10.83203125" style="1"/>
  </cols>
  <sheetData>
    <row r="1" spans="1:21" x14ac:dyDescent="0.2">
      <c r="C1" s="1" t="s">
        <v>62</v>
      </c>
      <c r="D1" s="7">
        <f>TIME(5,5,0)</f>
        <v>0.21180555555555555</v>
      </c>
      <c r="E1" s="5"/>
      <c r="I1" s="5"/>
    </row>
    <row r="2" spans="1:21" x14ac:dyDescent="0.2">
      <c r="C2" s="1" t="s">
        <v>71</v>
      </c>
      <c r="D2" s="7">
        <f>TIME(8,50,0)</f>
        <v>0.36805555555555558</v>
      </c>
      <c r="E2" s="5"/>
      <c r="I2" s="5"/>
    </row>
    <row r="3" spans="1:21" x14ac:dyDescent="0.2">
      <c r="C3" s="1" t="s">
        <v>72</v>
      </c>
      <c r="D3" s="7">
        <f>TIME(9,5,0)</f>
        <v>0.37847222222222227</v>
      </c>
      <c r="E3" s="5"/>
      <c r="I3" s="5"/>
    </row>
    <row r="4" spans="1:21" x14ac:dyDescent="0.2">
      <c r="C4" s="1" t="s">
        <v>63</v>
      </c>
      <c r="D4" s="7">
        <f>TIME(13,5,0)</f>
        <v>0.54513888888888895</v>
      </c>
      <c r="E4" s="5"/>
      <c r="I4" s="7"/>
    </row>
    <row r="5" spans="1:21" x14ac:dyDescent="0.2">
      <c r="C5" s="1" t="s">
        <v>57</v>
      </c>
      <c r="D5" s="4">
        <v>42681.447916666664</v>
      </c>
      <c r="E5" s="5"/>
    </row>
    <row r="6" spans="1:21" x14ac:dyDescent="0.2">
      <c r="C6" s="1" t="s">
        <v>67</v>
      </c>
      <c r="D6" s="4"/>
      <c r="E6" s="5"/>
      <c r="I6" s="7"/>
    </row>
    <row r="7" spans="1:21" x14ac:dyDescent="0.2">
      <c r="C7" s="1" t="s">
        <v>58</v>
      </c>
      <c r="D7" s="1">
        <v>2</v>
      </c>
      <c r="E7" s="5"/>
    </row>
    <row r="8" spans="1:21" x14ac:dyDescent="0.2">
      <c r="C8" s="1" t="s">
        <v>59</v>
      </c>
      <c r="D8" s="1">
        <v>1.75</v>
      </c>
      <c r="E8" s="5" t="s">
        <v>73</v>
      </c>
    </row>
    <row r="9" spans="1:21" x14ac:dyDescent="0.2">
      <c r="C9" s="1" t="s">
        <v>65</v>
      </c>
      <c r="D9" s="19">
        <f>D8*(((D4-D3)+(D2-D1))*24)*60*2</f>
        <v>1627.5000000000005</v>
      </c>
      <c r="E9" s="5">
        <f>D9/2</f>
        <v>813.75000000000023</v>
      </c>
    </row>
    <row r="10" spans="1:21" x14ac:dyDescent="0.2">
      <c r="C10" s="1" t="s">
        <v>68</v>
      </c>
      <c r="D10" s="1">
        <f>SUM(D15:D56)</f>
        <v>1195</v>
      </c>
      <c r="E10" s="5"/>
    </row>
    <row r="11" spans="1:21" x14ac:dyDescent="0.2">
      <c r="C11" s="1" t="s">
        <v>66</v>
      </c>
      <c r="D11" s="1">
        <f>D9-D10</f>
        <v>432.50000000000045</v>
      </c>
      <c r="E11" s="5"/>
    </row>
    <row r="12" spans="1:21" x14ac:dyDescent="0.2">
      <c r="C12" s="1" t="s">
        <v>69</v>
      </c>
      <c r="D12" s="1">
        <f>I56+N56</f>
        <v>447</v>
      </c>
      <c r="E12" s="5"/>
    </row>
    <row r="13" spans="1:21" x14ac:dyDescent="0.2">
      <c r="T13" s="9"/>
      <c r="U13" s="9"/>
    </row>
    <row r="14" spans="1:21" x14ac:dyDescent="0.2">
      <c r="A14" s="3" t="str">
        <f>'206050 - Earth MotorCars - Stoc'!A1</f>
        <v>Station</v>
      </c>
      <c r="B14" s="3" t="str">
        <f>'206050 - Earth MotorCars - Stoc'!B1</f>
        <v xml:space="preserve"> Process_#</v>
      </c>
      <c r="C14" s="3" t="str">
        <f>'206050 - Earth MotorCars - Stoc'!C1</f>
        <v xml:space="preserve"> Process_Name</v>
      </c>
      <c r="D14" s="3" t="str">
        <f>'206050 - Earth MotorCars - Stoc'!D1</f>
        <v xml:space="preserve"> 8.5x20</v>
      </c>
      <c r="E14" s="3" t="str">
        <f>'206050 - Earth MotorCars - Stoc'!E1</f>
        <v xml:space="preserve"> People</v>
      </c>
      <c r="F14" s="12" t="s">
        <v>70</v>
      </c>
      <c r="G14" s="13" t="s">
        <v>60</v>
      </c>
      <c r="H14" s="14"/>
      <c r="I14" s="14"/>
      <c r="J14" s="15"/>
      <c r="K14" s="10"/>
      <c r="L14" s="16" t="s">
        <v>61</v>
      </c>
      <c r="M14" s="16"/>
      <c r="N14" s="16"/>
      <c r="O14" s="16"/>
      <c r="P14"/>
      <c r="Q14" s="8" t="s">
        <v>64</v>
      </c>
      <c r="R14"/>
    </row>
    <row r="15" spans="1:21" x14ac:dyDescent="0.2">
      <c r="A15" s="3">
        <f>'206050 - Earth MotorCars - Stoc'!A2</f>
        <v>1</v>
      </c>
      <c r="B15" s="3" t="str">
        <f>'206050 - Earth MotorCars - Stoc'!B2</f>
        <v xml:space="preserve"> ***10***</v>
      </c>
      <c r="C15" s="3" t="str">
        <f>'206050 - Earth MotorCars - Stoc'!C2</f>
        <v xml:space="preserve"> Weld interior walls -Std Unit</v>
      </c>
      <c r="D15" s="3">
        <v>0</v>
      </c>
      <c r="E15" s="3">
        <f>'206050 - Earth MotorCars - Stoc'!E2</f>
        <v>1</v>
      </c>
      <c r="F15" s="18"/>
      <c r="G15" s="17"/>
      <c r="H15" s="18">
        <f>IF(IF(G15,1,0),IF(IF(MOD((D$5+TIME(0,D15,0)),1)&gt;D$1,1,0),IF(IF(MOD((D$5+TIME(0,D15,0)),1)&lt;D$4,1,0),D$5+TIME(0,D15,0),(MOD(D$5+TIME(0,D15,0),1)-D$4)+D$1),"Under"),D$5)</f>
        <v>42681.447916666664</v>
      </c>
      <c r="I15" s="17">
        <f>IF(G15,D15,0)</f>
        <v>0</v>
      </c>
      <c r="J15" s="17">
        <f>D9</f>
        <v>1627.5000000000005</v>
      </c>
      <c r="L15" s="12">
        <v>1</v>
      </c>
      <c r="M15" s="18">
        <f>IF(IF(L15,1,0),IF(IF(MOD((D$5+TIME(0,D15,0)),1)&gt;D$1,1,0),IF(IF(MOD((D$5+TIME(0,D15,0)),1)&lt;D$4,1,0),D$5+TIME(0,D15,0),(MOD(D$5+TIME(0,D15,0),1)-D$4)+D$1),"Under"),D$5)</f>
        <v>42681.447916666664</v>
      </c>
      <c r="N15" s="17">
        <f>IF(L15,D15,0)</f>
        <v>0</v>
      </c>
      <c r="O15" s="17">
        <f>D9</f>
        <v>1627.5000000000005</v>
      </c>
      <c r="P15"/>
      <c r="Q15" s="1" t="b">
        <f>IF(L15,TRUE,IF(G15,TRUE,FALSE))</f>
        <v>1</v>
      </c>
      <c r="R15"/>
    </row>
    <row r="16" spans="1:21" x14ac:dyDescent="0.2">
      <c r="A16" s="3">
        <f>'206050 - Earth MotorCars - Stoc'!A3</f>
        <v>1</v>
      </c>
      <c r="B16" s="3">
        <f>'206050 - Earth MotorCars - Stoc'!B3</f>
        <v>30</v>
      </c>
      <c r="C16" s="3" t="str">
        <f>'206050 - Earth MotorCars - Stoc'!C3</f>
        <v xml:space="preserve"> Weld front radius wall x 2</v>
      </c>
      <c r="D16" s="3">
        <f>'206050 - Earth MotorCars - Stoc'!D3</f>
        <v>20</v>
      </c>
      <c r="E16" s="3">
        <f>'206050 - Earth MotorCars - Stoc'!E3</f>
        <v>1</v>
      </c>
      <c r="F16" s="18"/>
      <c r="G16" s="17">
        <v>1</v>
      </c>
      <c r="H16" s="18">
        <f>IF(IF(G16,1,0),IF(IF(MOD((H15+TIME(0,D16,0)),1)&gt;D$1,1,0),IF(IF(MOD((H15+TIME(0,D16,0)),1)&lt;D$4,1,0),H15+TIME(0,D16,0),(MOD(H15+TIME(0,D16,0),1)-D$4)+D$1),"Under"),H15)</f>
        <v>42681.461805555555</v>
      </c>
      <c r="I16" s="17">
        <f>IF(G16,I15+D16,I15)</f>
        <v>20</v>
      </c>
      <c r="J16" s="17">
        <f>IF(G16,J15-D16,J15)</f>
        <v>1607.5000000000005</v>
      </c>
      <c r="L16" s="12"/>
      <c r="M16" s="18">
        <f>IF(IF(L16,1,0),IF(IF(MOD((M15+TIME(0,D16,0)),1)&gt;D$1,1,0),IF(IF(MOD((M15+TIME(0,D16,0)),1)&lt;D$4,1,0),M15+TIME(0,D16,0),(MOD(M15+TIME(0,D16,0),1)-D$4)+D$1),"Under"),M15)</f>
        <v>42681.447916666664</v>
      </c>
      <c r="N16" s="17">
        <f>IF(L16,N15+D16,N15)</f>
        <v>0</v>
      </c>
      <c r="O16" s="17">
        <f>IF(G16,O15-D16,O15)</f>
        <v>1607.5000000000005</v>
      </c>
      <c r="P16"/>
      <c r="Q16" s="1" t="b">
        <f t="shared" ref="Q16:Q56" si="0">IF(L16,TRUE,IF(G16,TRUE,FALSE))</f>
        <v>1</v>
      </c>
      <c r="R16"/>
    </row>
    <row r="17" spans="1:18" x14ac:dyDescent="0.2">
      <c r="A17" s="3">
        <f>'206050 - Earth MotorCars - Stoc'!A4</f>
        <v>1</v>
      </c>
      <c r="B17" s="3">
        <f>'206050 - Earth MotorCars - Stoc'!B4</f>
        <v>40</v>
      </c>
      <c r="C17" s="3" t="str">
        <f>'206050 - Earth MotorCars - Stoc'!C4</f>
        <v xml:space="preserve"> Roof Truss Setup Time</v>
      </c>
      <c r="D17" s="3">
        <f>'206050 - Earth MotorCars - Stoc'!D4</f>
        <v>15</v>
      </c>
      <c r="E17" s="3">
        <f>'206050 - Earth MotorCars - Stoc'!E4</f>
        <v>1</v>
      </c>
      <c r="F17" s="18"/>
      <c r="G17" s="17">
        <v>1</v>
      </c>
      <c r="H17" s="18">
        <f>IF(IF(G17,1,0),IF(IF(MOD((H16+TIME(0,D17,0)),1)&gt;D$1,1,0),IF(IF(MOD((H16+TIME(0,D17,0)),1)&lt;D$4,1,0),H16+TIME(0,D17,0),(MOD(H16+TIME(0,D17,0),1)-D$4)+D$1),"Under"),H16)</f>
        <v>42681.472222222219</v>
      </c>
      <c r="I17" s="17">
        <f>IF(G17,I16+D17,I16)</f>
        <v>35</v>
      </c>
      <c r="J17" s="17">
        <f>IF(G17,J16-D17,J16)</f>
        <v>1592.5000000000005</v>
      </c>
      <c r="L17" s="12">
        <v>1</v>
      </c>
      <c r="M17" s="18">
        <f>IF(IF(L17,1,0),IF(IF(MOD((M16+TIME(0,D17,0)),1)&gt;D$1,1,0),IF(IF(MOD((M16+TIME(0,D17,0)),1)&lt;D$4,1,0),M16+TIME(0,D17,0),(MOD(M16+TIME(0,D17,0),1)-D$4)+D$1),"Under"),M16)</f>
        <v>42681.458333333328</v>
      </c>
      <c r="N17" s="17">
        <f>IF(L17,N16+D17,N16)</f>
        <v>15</v>
      </c>
      <c r="O17" s="17">
        <f>IF(G17,O16-D17,O16)</f>
        <v>1592.5000000000005</v>
      </c>
      <c r="P17"/>
      <c r="Q17" s="1" t="b">
        <f t="shared" si="0"/>
        <v>1</v>
      </c>
      <c r="R17"/>
    </row>
    <row r="18" spans="1:18" x14ac:dyDescent="0.2">
      <c r="A18" s="3">
        <f>'206050 - Earth MotorCars - Stoc'!A5</f>
        <v>1</v>
      </c>
      <c r="B18" s="3">
        <f>'206050 - Earth MotorCars - Stoc'!B5</f>
        <v>50</v>
      </c>
      <c r="C18" s="3" t="str">
        <f>'206050 - Earth MotorCars - Stoc'!C5</f>
        <v xml:space="preserve"> Weld roof trusses (2 min ea)</v>
      </c>
      <c r="D18" s="3">
        <f>'206050 - Earth MotorCars - Stoc'!D5</f>
        <v>30</v>
      </c>
      <c r="E18" s="3">
        <f>'206050 - Earth MotorCars - Stoc'!E5</f>
        <v>1</v>
      </c>
      <c r="F18" s="18"/>
      <c r="G18" s="17">
        <v>1</v>
      </c>
      <c r="H18" s="18">
        <f>IF(IF(G18,1,0),IF(IF(MOD((H17+TIME(0,D18,0)),1)&gt;D$1,1,0),IF(IF(MOD((H17+TIME(0,D18,0)),1)&lt;D$4,1,0),H17+TIME(0,D18,0),(MOD(H17+TIME(0,D18,0),1)-D$4)+D$1),"Under"),H17)</f>
        <v>42681.493055555555</v>
      </c>
      <c r="I18" s="17">
        <f>IF(G18,I17+D18,I17)</f>
        <v>65</v>
      </c>
      <c r="J18" s="17">
        <f>IF(G18,J17-D18,J17)</f>
        <v>1562.5000000000005</v>
      </c>
      <c r="L18" s="12">
        <v>1</v>
      </c>
      <c r="M18" s="18">
        <f>IF(IF(L18,1,0),IF(IF(MOD((M17+TIME(0,D18,0)),1)&gt;D$1,1,0),IF(IF(MOD((M17+TIME(0,D18,0)),1)&lt;D$4,1,0),M17+TIME(0,D18,0),(MOD(M17+TIME(0,D18,0),1)-D$4)+D$1),"Under"),M17)</f>
        <v>42681.479166666664</v>
      </c>
      <c r="N18" s="17">
        <f>IF(L18,N17+D18,N17)</f>
        <v>45</v>
      </c>
      <c r="O18" s="17">
        <f>IF(G18,O17-D18,O17)</f>
        <v>1562.5000000000005</v>
      </c>
      <c r="P18" s="6"/>
      <c r="Q18" s="1" t="b">
        <f t="shared" si="0"/>
        <v>1</v>
      </c>
      <c r="R18"/>
    </row>
    <row r="19" spans="1:18" x14ac:dyDescent="0.2">
      <c r="A19" s="3">
        <f>'206050 - Earth MotorCars - Stoc'!A6</f>
        <v>1</v>
      </c>
      <c r="B19" s="3">
        <f>'206050 - Earth MotorCars - Stoc'!B6</f>
        <v>60</v>
      </c>
      <c r="C19" s="3" t="str">
        <f>'206050 - Earth MotorCars - Stoc'!C6</f>
        <v xml:space="preserve"> Weld roof parts together</v>
      </c>
      <c r="D19" s="9">
        <f>'206050 - Earth MotorCars - Stoc'!D6</f>
        <v>60</v>
      </c>
      <c r="E19" s="3">
        <f>'206050 - Earth MotorCars - Stoc'!E6</f>
        <v>1</v>
      </c>
      <c r="F19" s="18"/>
      <c r="G19" s="17">
        <v>1</v>
      </c>
      <c r="H19" s="18">
        <f>IF(IF(G19,1,0),IF(IF(MOD((H18+TIME(0,D19,0)),1)&gt;D$1,1,0),IF(IF(MOD((H18+TIME(0,D19,0)),1)&lt;D$4,1,0),H18+TIME(0,D19,0),(MOD(H18+TIME(0,D19,0),1)-D$4)+D$1),"Under"),H18)</f>
        <v>42681.534722222219</v>
      </c>
      <c r="I19" s="17">
        <f>IF(G19,I18+D19,I18)</f>
        <v>125</v>
      </c>
      <c r="J19" s="17">
        <f>IF(G19,J18-D19,J18)</f>
        <v>1502.5000000000005</v>
      </c>
      <c r="L19" s="12"/>
      <c r="M19" s="18">
        <f>IF(IF(L19,1,0),IF(IF(MOD((M18+TIME(0,D19,0)),1)&gt;D$1,1,0),IF(IF(MOD((M18+TIME(0,D19,0)),1)&lt;D$4,1,0),M18+TIME(0,D19,0),(MOD(M18+TIME(0,D19,0),1)-D$4)+D$1),"Under"),M18)</f>
        <v>42681.479166666664</v>
      </c>
      <c r="N19" s="17">
        <f>IF(L19,N18+D19,N18)</f>
        <v>45</v>
      </c>
      <c r="O19" s="17">
        <f>IF(G19,O18-D19,O18)</f>
        <v>1502.5000000000005</v>
      </c>
      <c r="P19"/>
      <c r="Q19" s="1" t="b">
        <f t="shared" si="0"/>
        <v>1</v>
      </c>
      <c r="R19"/>
    </row>
    <row r="20" spans="1:18" x14ac:dyDescent="0.2">
      <c r="A20" s="3">
        <f>'206050 - Earth MotorCars - Stoc'!A7</f>
        <v>1</v>
      </c>
      <c r="B20" s="3">
        <f>'206050 - Earth MotorCars - Stoc'!B7</f>
        <v>70</v>
      </c>
      <c r="C20" s="9" t="str">
        <f>'206050 - Earth MotorCars - Stoc'!C7</f>
        <v xml:space="preserve"> Grind; tape; flip; weld; grind C/S sidewall</v>
      </c>
      <c r="D20" s="9">
        <f>'206050 - Earth MotorCars - Stoc'!D7</f>
        <v>24</v>
      </c>
      <c r="E20" s="3">
        <f>'206050 - Earth MotorCars - Stoc'!E7</f>
        <v>1</v>
      </c>
      <c r="F20" s="18"/>
      <c r="G20" s="17"/>
      <c r="H20" s="18">
        <f>IF(IF(G20,1,0),IF(IF(MOD((H19+TIME(0,D20,0)),1)&gt;D$1,1,0),IF(IF(MOD((H19+TIME(0,D20,0)),1)&lt;D$4,1,0),H19+TIME(0,D20,0),(MOD(H19+TIME(0,D20,0),1)-D$4)+D$1),"Under"),H19)</f>
        <v>42681.534722222219</v>
      </c>
      <c r="I20" s="17">
        <f>IF(G20,I19+D20,I19)</f>
        <v>125</v>
      </c>
      <c r="J20" s="17">
        <f>IF(G20,J19-D20,J19)</f>
        <v>1502.5000000000005</v>
      </c>
      <c r="L20" s="12">
        <v>1</v>
      </c>
      <c r="M20" s="18">
        <f>IF(IF(L20,1,0),IF(IF(MOD((M19+TIME(0,D20,0)),1)&gt;D$1,1,0),IF(IF(MOD((M19+TIME(0,D20,0)),1)&lt;D$4,1,0),M19+TIME(0,D20,0),(MOD(M19+TIME(0,D20,0),1)-D$4)+D$1),"Under"),M19)</f>
        <v>42681.495833333334</v>
      </c>
      <c r="N20" s="17">
        <f>IF(L20,N19+D20,N19)</f>
        <v>69</v>
      </c>
      <c r="O20" s="17">
        <f>IF(G20,O19-D20,O19)</f>
        <v>1502.5000000000005</v>
      </c>
      <c r="P20"/>
      <c r="Q20" s="1" t="b">
        <f t="shared" si="0"/>
        <v>1</v>
      </c>
      <c r="R20"/>
    </row>
    <row r="21" spans="1:18" x14ac:dyDescent="0.2">
      <c r="A21" s="3">
        <f>'206050 - Earth MotorCars - Stoc'!A8</f>
        <v>1</v>
      </c>
      <c r="B21" s="3">
        <f>'206050 - Earth MotorCars - Stoc'!B8</f>
        <v>80</v>
      </c>
      <c r="C21" s="9" t="str">
        <f>'206050 - Earth MotorCars - Stoc'!C8</f>
        <v xml:space="preserve"> Roof lay out</v>
      </c>
      <c r="D21" s="9">
        <f>'206050 - Earth MotorCars - Stoc'!D8</f>
        <v>15</v>
      </c>
      <c r="E21" s="3">
        <f>'206050 - Earth MotorCars - Stoc'!E8</f>
        <v>1</v>
      </c>
      <c r="F21" s="18"/>
      <c r="G21" s="17"/>
      <c r="H21" s="18">
        <f>IF(IF(G21,1,0),IF(IF(MOD((H20+TIME(0,D21,0)),1)&gt;D$1,1,0),IF(IF(MOD((H20+TIME(0,D21,0)),1)&lt;D$4,1,0),H20+TIME(0,D21,0),(MOD(H20+TIME(0,D21,0),1)-D$4)+D$1),"Under"),H20)</f>
        <v>42681.534722222219</v>
      </c>
      <c r="I21" s="17">
        <f>IF(G21,I20+D21,I20)</f>
        <v>125</v>
      </c>
      <c r="J21" s="17">
        <f>IF(G21,J20-D21,J20)</f>
        <v>1502.5000000000005</v>
      </c>
      <c r="L21" s="12">
        <v>1</v>
      </c>
      <c r="M21" s="18">
        <f>IF(IF(L21,1,0),IF(IF(MOD((M20+TIME(0,D21,0)),1)&gt;D$1,1,0),IF(IF(MOD((M20+TIME(0,D21,0)),1)&lt;D$4,1,0),M20+TIME(0,D21,0),(MOD(M20+TIME(0,D21,0),1)-D$4)+D$1),"Under"),M20)</f>
        <v>42681.506249999999</v>
      </c>
      <c r="N21" s="17">
        <f>IF(L21,N20+D21,N20)</f>
        <v>84</v>
      </c>
      <c r="O21" s="17">
        <f>IF(G21,O20-D21,O20)</f>
        <v>1502.5000000000005</v>
      </c>
      <c r="P21"/>
      <c r="Q21" s="1" t="b">
        <f t="shared" si="0"/>
        <v>1</v>
      </c>
      <c r="R21"/>
    </row>
    <row r="22" spans="1:18" x14ac:dyDescent="0.2">
      <c r="A22" s="3">
        <f>'206050 - Earth MotorCars - Stoc'!A9</f>
        <v>1</v>
      </c>
      <c r="B22" s="3">
        <f>'206050 - Earth MotorCars - Stoc'!B9</f>
        <v>90</v>
      </c>
      <c r="C22" s="3" t="str">
        <f>'206050 - Earth MotorCars - Stoc'!C9</f>
        <v xml:space="preserve"> Tack roof </v>
      </c>
      <c r="D22" s="9">
        <f>'206050 - Earth MotorCars - Stoc'!D9</f>
        <v>8</v>
      </c>
      <c r="E22" s="3">
        <f>'206050 - Earth MotorCars - Stoc'!E9</f>
        <v>2</v>
      </c>
      <c r="F22" s="18"/>
      <c r="G22" s="17"/>
      <c r="H22" s="18">
        <f>IF(IF(G22,1,0),IF(IF(MOD((H21+TIME(0,D22,0)),1)&gt;D$1,1,0),IF(IF(MOD((H21+TIME(0,D22,0)),1)&lt;D$4,1,0),H21+TIME(0,D22,0),(MOD(H21+TIME(0,D22,0),1)-D$4)+D$1),"Under"),H21)</f>
        <v>42681.534722222219</v>
      </c>
      <c r="I22" s="17">
        <f>IF(G22,I21+D22,I21)</f>
        <v>125</v>
      </c>
      <c r="J22" s="17">
        <f>IF(G22,J21-D22,J21)</f>
        <v>1502.5000000000005</v>
      </c>
      <c r="L22" s="12">
        <v>1</v>
      </c>
      <c r="M22" s="18">
        <f>IF(IF(L22,1,0),IF(IF(MOD((M21+TIME(0,D22,0)),1)&gt;D$1,1,0),IF(IF(MOD((M21+TIME(0,D22,0)),1)&lt;D$4,1,0),M21+TIME(0,D22,0),(MOD(M21+TIME(0,D22,0),1)-D$4)+D$1),"Under"),M21)</f>
        <v>42681.511805555558</v>
      </c>
      <c r="N22" s="17">
        <f>IF(L22,N21+D22,N21)</f>
        <v>92</v>
      </c>
      <c r="O22" s="17">
        <f>IF(G22,O21-D22,O21)</f>
        <v>1502.5000000000005</v>
      </c>
      <c r="P22"/>
      <c r="Q22" s="1" t="b">
        <f t="shared" si="0"/>
        <v>1</v>
      </c>
      <c r="R22"/>
    </row>
    <row r="23" spans="1:18" x14ac:dyDescent="0.2">
      <c r="A23" s="3">
        <f>'206050 - Earth MotorCars - Stoc'!A10</f>
        <v>1</v>
      </c>
      <c r="B23" s="3">
        <f>'206050 - Earth MotorCars - Stoc'!B10</f>
        <v>100</v>
      </c>
      <c r="C23" s="3" t="str">
        <f>'206050 - Earth MotorCars - Stoc'!C10</f>
        <v xml:space="preserve"> Weld 1 pc roof </v>
      </c>
      <c r="D23" s="9">
        <f>'206050 - Earth MotorCars - Stoc'!D10</f>
        <v>20</v>
      </c>
      <c r="E23" s="3">
        <f>'206050 - Earth MotorCars - Stoc'!E10</f>
        <v>2</v>
      </c>
      <c r="F23" s="18"/>
      <c r="G23" s="17"/>
      <c r="H23" s="18">
        <f>IF(IF(G23,1,0),IF(IF(MOD((H22+TIME(0,D23,0)),1)&gt;D$1,1,0),IF(IF(MOD((H22+TIME(0,D23,0)),1)&lt;D$4,1,0),H22+TIME(0,D23,0),(MOD(H22+TIME(0,D23,0),1)-D$4)+D$1),"Under"),H22)</f>
        <v>42681.534722222219</v>
      </c>
      <c r="I23" s="17">
        <f>IF(G23,I22+D23,I22)</f>
        <v>125</v>
      </c>
      <c r="J23" s="17">
        <f>IF(G23,J22-D23,J22)</f>
        <v>1502.5000000000005</v>
      </c>
      <c r="L23" s="12">
        <v>1</v>
      </c>
      <c r="M23" s="18">
        <f>IF(IF(L23,1,0),IF(IF(MOD((M22+TIME(0,D23,0)),1)&gt;D$1,1,0),IF(IF(MOD((M22+TIME(0,D23,0)),1)&lt;D$4,1,0),M22+TIME(0,D23,0),(MOD(M22+TIME(0,D23,0),1)-D$4)+D$1),"Under"),M22)</f>
        <v>42681.525694444448</v>
      </c>
      <c r="N23" s="17">
        <f>IF(L23,N22+D23,N22)</f>
        <v>112</v>
      </c>
      <c r="O23" s="17">
        <f>IF(G23,O22-D23,O22)</f>
        <v>1502.5000000000005</v>
      </c>
      <c r="P23"/>
      <c r="Q23" s="1" t="b">
        <f t="shared" si="0"/>
        <v>1</v>
      </c>
      <c r="R23"/>
    </row>
    <row r="24" spans="1:18" x14ac:dyDescent="0.2">
      <c r="A24" s="3">
        <f>'206050 - Earth MotorCars - Stoc'!A11</f>
        <v>1</v>
      </c>
      <c r="B24" s="3" t="str">
        <f>'206050 - Earth MotorCars - Stoc'!B11</f>
        <v xml:space="preserve"> ***110***</v>
      </c>
      <c r="C24" s="3" t="str">
        <f>'206050 - Earth MotorCars - Stoc'!C11</f>
        <v xml:space="preserve"> A/C Ducting - Single</v>
      </c>
      <c r="D24" s="9">
        <f>'206050 - Earth MotorCars - Stoc'!D11</f>
        <v>10</v>
      </c>
      <c r="E24" s="3">
        <f>'206050 - Earth MotorCars - Stoc'!E11</f>
        <v>2</v>
      </c>
      <c r="F24" s="18"/>
      <c r="G24" s="17"/>
      <c r="H24" s="18">
        <f>IF(IF(G24,1,0),IF(IF(MOD((H23+TIME(0,D24,0)),1)&gt;D$1,1,0),IF(IF(MOD((H23+TIME(0,D24,0)),1)&lt;D$4,1,0),H23+TIME(0,D24,0),(MOD(H23+TIME(0,D24,0),1)-D$4)+D$1),"Under"),H23)</f>
        <v>42681.534722222219</v>
      </c>
      <c r="I24" s="17">
        <f>IF(G24,I23+D24,I23)</f>
        <v>125</v>
      </c>
      <c r="J24" s="17">
        <f>IF(G24,J23-D24,J23)</f>
        <v>1502.5000000000005</v>
      </c>
      <c r="L24" s="12">
        <v>1</v>
      </c>
      <c r="M24" s="18">
        <f>IF(IF(L24,1,0),IF(IF(MOD((M23+TIME(0,D24,0)),1)&gt;D$1,1,0),IF(IF(MOD((M23+TIME(0,D24,0)),1)&lt;D$4,1,0),M23+TIME(0,D24,0),(MOD(M23+TIME(0,D24,0),1)-D$4)+D$1),"Under"),M23)</f>
        <v>42681.532638888893</v>
      </c>
      <c r="N24" s="17">
        <f>IF(L24,N23+D24,N23)</f>
        <v>122</v>
      </c>
      <c r="O24" s="17">
        <f>IF(G24,O23-D24,O23)</f>
        <v>1502.5000000000005</v>
      </c>
      <c r="P24"/>
      <c r="Q24" s="1" t="b">
        <f t="shared" si="0"/>
        <v>1</v>
      </c>
      <c r="R24"/>
    </row>
    <row r="25" spans="1:18" x14ac:dyDescent="0.2">
      <c r="A25" s="3">
        <f>'206050 - Earth MotorCars - Stoc'!A12</f>
        <v>1</v>
      </c>
      <c r="B25" s="3">
        <f>'206050 - Earth MotorCars - Stoc'!B12</f>
        <v>130</v>
      </c>
      <c r="C25" s="3" t="str">
        <f>'206050 - Earth MotorCars - Stoc'!C12</f>
        <v xml:space="preserve"> Upper front wall</v>
      </c>
      <c r="D25" s="9">
        <f>'206050 - Earth MotorCars - Stoc'!D12</f>
        <v>30</v>
      </c>
      <c r="E25" s="3">
        <f>'206050 - Earth MotorCars - Stoc'!E12</f>
        <v>1</v>
      </c>
      <c r="F25" s="18"/>
      <c r="G25" s="17"/>
      <c r="H25" s="18">
        <f>IF(IF(G25,1,0),IF(IF(MOD((H24+TIME(0,D25,0)),1)&gt;D$1,1,0),IF(IF(MOD((H24+TIME(0,D25,0)),1)&lt;D$4,1,0),H24+TIME(0,D25,0),(MOD(H24+TIME(0,D25,0),1)-D$4)+D$1),"Under"),H24)</f>
        <v>42681.534722222219</v>
      </c>
      <c r="I25" s="17">
        <f>IF(G25,I24+D25,I24)</f>
        <v>125</v>
      </c>
      <c r="J25" s="17">
        <f>IF(G25,J24-D25,J24)</f>
        <v>1502.5000000000005</v>
      </c>
      <c r="L25" s="12"/>
      <c r="M25" s="18">
        <f>IF(IF(L25,1,0),IF(IF(MOD((M24+TIME(0,D25,0)),1)&gt;D$1,1,0),IF(IF(MOD((M24+TIME(0,D25,0)),1)&lt;D$4,1,0),M24+TIME(0,D25,0),(MOD(M24+TIME(0,D25,0),1)-D$4)+D$1),"Under"),M24)</f>
        <v>42681.532638888893</v>
      </c>
      <c r="N25" s="17">
        <f>IF(L25,N24+D25,N24)</f>
        <v>122</v>
      </c>
      <c r="O25" s="17">
        <f>IF(G25,O24-D25,O24)</f>
        <v>1502.5000000000005</v>
      </c>
      <c r="P25"/>
      <c r="Q25" s="1" t="b">
        <f t="shared" si="0"/>
        <v>0</v>
      </c>
      <c r="R25"/>
    </row>
    <row r="26" spans="1:18" x14ac:dyDescent="0.2">
      <c r="A26" s="3">
        <f>'206050 - Earth MotorCars - Stoc'!A13</f>
        <v>1</v>
      </c>
      <c r="B26" s="3">
        <f>'206050 - Earth MotorCars - Stoc'!B13</f>
        <v>140</v>
      </c>
      <c r="C26" s="3" t="str">
        <f>'206050 - Earth MotorCars - Stoc'!C13</f>
        <v xml:space="preserve"> Lower front wall</v>
      </c>
      <c r="D26" s="9">
        <f>'206050 - Earth MotorCars - Stoc'!D13</f>
        <v>15</v>
      </c>
      <c r="E26" s="3">
        <f>'206050 - Earth MotorCars - Stoc'!E13</f>
        <v>1</v>
      </c>
      <c r="F26" s="18"/>
      <c r="G26" s="17"/>
      <c r="H26" s="18">
        <f>IF(IF(G26,1,0),IF(IF(MOD((H25+TIME(0,D26,0)),1)&gt;D$1,1,0),IF(IF(MOD((H25+TIME(0,D26,0)),1)&lt;D$4,1,0),H25+TIME(0,D26,0),(MOD(H25+TIME(0,D26,0),1)-D$4)+D$1),"Under"),H25)</f>
        <v>42681.534722222219</v>
      </c>
      <c r="I26" s="17">
        <f>IF(G26,I25+D26,I25)</f>
        <v>125</v>
      </c>
      <c r="J26" s="17">
        <f>IF(G26,J25-D26,J25)</f>
        <v>1502.5000000000005</v>
      </c>
      <c r="L26" s="12"/>
      <c r="M26" s="18">
        <f>IF(IF(L26,1,0),IF(IF(MOD((M25+TIME(0,D26,0)),1)&gt;D$1,1,0),IF(IF(MOD((M25+TIME(0,D26,0)),1)&lt;D$4,1,0),M25+TIME(0,D26,0),(MOD(M25+TIME(0,D26,0),1)-D$4)+D$1),"Under"),M25)</f>
        <v>42681.532638888893</v>
      </c>
      <c r="N26" s="17">
        <f>IF(L26,N25+D26,N25)</f>
        <v>122</v>
      </c>
      <c r="O26" s="17">
        <f>IF(G26,O25-D26,O25)</f>
        <v>1502.5000000000005</v>
      </c>
      <c r="P26"/>
      <c r="Q26" s="1" t="b">
        <f t="shared" si="0"/>
        <v>0</v>
      </c>
      <c r="R26"/>
    </row>
    <row r="27" spans="1:18" x14ac:dyDescent="0.2">
      <c r="A27" s="3">
        <f>'206050 - Earth MotorCars - Stoc'!A14</f>
        <v>1</v>
      </c>
      <c r="B27" s="3">
        <f>'206050 - Earth MotorCars - Stoc'!B14</f>
        <v>150</v>
      </c>
      <c r="C27" s="3" t="str">
        <f>'206050 - Earth MotorCars - Stoc'!C14</f>
        <v xml:space="preserve"> Prep Table</v>
      </c>
      <c r="D27" s="9">
        <f>'206050 - Earth MotorCars - Stoc'!D14</f>
        <v>10</v>
      </c>
      <c r="E27" s="3">
        <f>'206050 - Earth MotorCars - Stoc'!E14</f>
        <v>1</v>
      </c>
      <c r="F27" s="18"/>
      <c r="G27" s="17"/>
      <c r="H27" s="18">
        <f>IF(IF(G27,1,0),IF(IF(MOD((H26+TIME(0,D27,0)),1)&gt;D$1,1,0),IF(IF(MOD((H26+TIME(0,D27,0)),1)&lt;D$4,1,0),H26+TIME(0,D27,0),(MOD(H26+TIME(0,D27,0),1)-D$4)+D$1),"Under"),H26)</f>
        <v>42681.534722222219</v>
      </c>
      <c r="I27" s="17">
        <f>IF(G27,I26+D27,I26)</f>
        <v>125</v>
      </c>
      <c r="J27" s="17">
        <f>IF(G27,J26-D27,J26)</f>
        <v>1502.5000000000005</v>
      </c>
      <c r="L27" s="12"/>
      <c r="M27" s="18">
        <f>IF(IF(L27,1,0),IF(IF(MOD((M26+TIME(0,D27,0)),1)&gt;D$1,1,0),IF(IF(MOD((M26+TIME(0,D27,0)),1)&lt;D$4,1,0),M26+TIME(0,D27,0),(MOD(M26+TIME(0,D27,0),1)-D$4)+D$1),"Under"),M26)</f>
        <v>42681.532638888893</v>
      </c>
      <c r="N27" s="17">
        <f>IF(L27,N26+D27,N26)</f>
        <v>122</v>
      </c>
      <c r="O27" s="17">
        <f>IF(G27,O26-D27,O26)</f>
        <v>1502.5000000000005</v>
      </c>
      <c r="P27"/>
      <c r="Q27" s="1" t="b">
        <f t="shared" si="0"/>
        <v>0</v>
      </c>
      <c r="R27"/>
    </row>
    <row r="28" spans="1:18" x14ac:dyDescent="0.2">
      <c r="A28" s="3">
        <f>'206050 - Earth MotorCars - Stoc'!A15</f>
        <v>1</v>
      </c>
      <c r="B28" s="3">
        <f>'206050 - Earth MotorCars - Stoc'!B15</f>
        <v>160</v>
      </c>
      <c r="C28" s="3" t="str">
        <f>'206050 - Earth MotorCars - Stoc'!C15</f>
        <v xml:space="preserve"> Rear wall header </v>
      </c>
      <c r="D28" s="9">
        <f>'206050 - Earth MotorCars - Stoc'!D15</f>
        <v>20</v>
      </c>
      <c r="E28" s="3">
        <f>'206050 - Earth MotorCars - Stoc'!E15</f>
        <v>1</v>
      </c>
      <c r="F28" s="18"/>
      <c r="G28" s="17"/>
      <c r="H28" s="18">
        <f>IF(IF(G28,1,0),IF(IF(MOD((H27+TIME(0,D28,0)),1)&gt;D$1,1,0),IF(IF(MOD((H27+TIME(0,D28,0)),1)&lt;D$4,1,0),H27+TIME(0,D28,0),(MOD(H27+TIME(0,D28,0),1)-D$4)+D$1),"Under"),H27)</f>
        <v>42681.534722222219</v>
      </c>
      <c r="I28" s="17">
        <f>IF(G28,I27+D28,I27)</f>
        <v>125</v>
      </c>
      <c r="J28" s="17">
        <f>IF(G28,J27-D28,J27)</f>
        <v>1502.5000000000005</v>
      </c>
      <c r="L28" s="12"/>
      <c r="M28" s="18">
        <f>IF(IF(L28,1,0),IF(IF(MOD((M27+TIME(0,D28,0)),1)&gt;D$1,1,0),IF(IF(MOD((M27+TIME(0,D28,0)),1)&lt;D$4,1,0),M27+TIME(0,D28,0),(MOD(M27+TIME(0,D28,0),1)-D$4)+D$1),"Under"),M27)</f>
        <v>42681.532638888893</v>
      </c>
      <c r="N28" s="17">
        <f>IF(L28,N27+D28,N27)</f>
        <v>122</v>
      </c>
      <c r="O28" s="17">
        <f>IF(G28,O27-D28,O27)</f>
        <v>1502.5000000000005</v>
      </c>
      <c r="P28"/>
      <c r="Q28" s="1" t="b">
        <f t="shared" si="0"/>
        <v>0</v>
      </c>
      <c r="R28"/>
    </row>
    <row r="29" spans="1:18" x14ac:dyDescent="0.2">
      <c r="A29" s="3">
        <f>'206050 - Earth MotorCars - Stoc'!A16</f>
        <v>1</v>
      </c>
      <c r="B29" s="3">
        <f>'206050 - Earth MotorCars - Stoc'!B16</f>
        <v>170</v>
      </c>
      <c r="C29" s="3" t="str">
        <f>'206050 - Earth MotorCars - Stoc'!C16</f>
        <v xml:space="preserve"> Lay Out C/S Sidewall</v>
      </c>
      <c r="D29" s="9">
        <f>'206050 - Earth MotorCars - Stoc'!D16</f>
        <v>65</v>
      </c>
      <c r="E29" s="3">
        <f>'206050 - Earth MotorCars - Stoc'!E16</f>
        <v>2</v>
      </c>
      <c r="F29" s="18"/>
      <c r="G29" s="17"/>
      <c r="H29" s="18">
        <f>IF(IF(G29,1,0),IF(IF(MOD((H28+TIME(0,D29,0)),1)&gt;D$1,1,0),IF(IF(MOD((H28+TIME(0,D29,0)),1)&lt;D$4,1,0),H28+TIME(0,D29,0),(MOD(H28+TIME(0,D29,0),1)-D$4)+D$1),"Under"),H28)</f>
        <v>42681.534722222219</v>
      </c>
      <c r="I29" s="17">
        <f>IF(G29,I28+D29,I28)</f>
        <v>125</v>
      </c>
      <c r="J29" s="17">
        <f>IF(G29,J28-D29,J28)</f>
        <v>1502.5000000000005</v>
      </c>
      <c r="L29" s="12"/>
      <c r="M29" s="18">
        <f>IF(IF(L29,1,0),IF(IF(MOD((M28+TIME(0,D29,0)),1)&gt;D$1,1,0),IF(IF(MOD((M28+TIME(0,D29,0)),1)&lt;D$4,1,0),M28+TIME(0,D29,0),(MOD(M28+TIME(0,D29,0),1)-D$4)+D$1),"Under"),M28)</f>
        <v>42681.532638888893</v>
      </c>
      <c r="N29" s="17">
        <f>IF(L29,N28+D29,N28)</f>
        <v>122</v>
      </c>
      <c r="O29" s="17">
        <f>IF(G29,O28-D29,O28)</f>
        <v>1502.5000000000005</v>
      </c>
      <c r="P29"/>
      <c r="Q29" s="1" t="b">
        <f t="shared" si="0"/>
        <v>0</v>
      </c>
      <c r="R29"/>
    </row>
    <row r="30" spans="1:18" x14ac:dyDescent="0.2">
      <c r="A30" s="3">
        <f>'206050 - Earth MotorCars - Stoc'!A17</f>
        <v>1</v>
      </c>
      <c r="B30" s="3" t="str">
        <f>'206050 - Earth MotorCars - Stoc'!B17</f>
        <v xml:space="preserve"> ***240***</v>
      </c>
      <c r="C30" s="3" t="str">
        <f>'206050 - Earth MotorCars - Stoc'!C17</f>
        <v xml:space="preserve"> Dinette CS - Front</v>
      </c>
      <c r="D30" s="9">
        <f>'206050 - Earth MotorCars - Stoc'!D17</f>
        <v>3</v>
      </c>
      <c r="E30" s="3">
        <f>'206050 - Earth MotorCars - Stoc'!E17</f>
        <v>1</v>
      </c>
      <c r="F30" s="18"/>
      <c r="G30" s="17"/>
      <c r="H30" s="18">
        <f>IF(IF(G30,1,0),IF(IF(MOD((H29+TIME(0,D30,0)),1)&gt;D$1,1,0),IF(IF(MOD((H29+TIME(0,D30,0)),1)&lt;D$4,1,0),H29+TIME(0,D30,0),(MOD(H29+TIME(0,D30,0),1)-D$4)+D$1),"Under"),H29)</f>
        <v>42681.534722222219</v>
      </c>
      <c r="I30" s="17">
        <f>IF(G30,I29+D30,I29)</f>
        <v>125</v>
      </c>
      <c r="J30" s="17">
        <f>IF(G30,J29-D30,J29)</f>
        <v>1502.5000000000005</v>
      </c>
      <c r="L30" s="12"/>
      <c r="M30" s="18">
        <f>IF(IF(L30,1,0),IF(IF(MOD((M29+TIME(0,D30,0)),1)&gt;D$1,1,0),IF(IF(MOD((M29+TIME(0,D30,0)),1)&lt;D$4,1,0),M29+TIME(0,D30,0),(MOD(M29+TIME(0,D30,0),1)-D$4)+D$1),"Under"),M29)</f>
        <v>42681.532638888893</v>
      </c>
      <c r="N30" s="17">
        <f>IF(L30,N29+D30,N29)</f>
        <v>122</v>
      </c>
      <c r="O30" s="17">
        <f>IF(G30,O29-D30,O29)</f>
        <v>1502.5000000000005</v>
      </c>
      <c r="P30"/>
      <c r="Q30" s="1" t="b">
        <f t="shared" si="0"/>
        <v>0</v>
      </c>
      <c r="R30"/>
    </row>
    <row r="31" spans="1:18" x14ac:dyDescent="0.2">
      <c r="A31" s="3">
        <f>'206050 - Earth MotorCars - Stoc'!A18</f>
        <v>1</v>
      </c>
      <c r="B31" s="3">
        <f>'206050 - Earth MotorCars - Stoc'!B18</f>
        <v>280</v>
      </c>
      <c r="C31" s="3" t="str">
        <f>'206050 - Earth MotorCars - Stoc'!C18</f>
        <v xml:space="preserve"> tack C/S sidewall </v>
      </c>
      <c r="D31" s="3">
        <f>'206050 - Earth MotorCars - Stoc'!D18</f>
        <v>50</v>
      </c>
      <c r="E31" s="3">
        <f>'206050 - Earth MotorCars - Stoc'!E18</f>
        <v>2</v>
      </c>
      <c r="F31" s="18"/>
      <c r="G31" s="17">
        <v>1</v>
      </c>
      <c r="H31" s="18">
        <f>IF(IF(G31,1,0),IF(IF(MOD((H30+TIME(0,D31,0)),1)&gt;D$1,1,0),IF(IF(MOD((H30+TIME(0,D31,0)),1)&lt;D$4,1,0),H30+TIME(0,D31,0),(MOD(H30+TIME(0,D31,0),1)-D$4)+D$1),"Under"),H30)</f>
        <v>0.23611111110464353</v>
      </c>
      <c r="I31" s="17">
        <f>IF(G31,I30+D31,I30)</f>
        <v>175</v>
      </c>
      <c r="J31" s="17">
        <f>IF(G31,J30-D31,J30)</f>
        <v>1452.5000000000005</v>
      </c>
      <c r="L31" s="12"/>
      <c r="M31" s="18">
        <f>IF(IF(L31,1,0),IF(IF(MOD((M30+TIME(0,D31,0)),1)&gt;D$1,1,0),IF(IF(MOD((M30+TIME(0,D31,0)),1)&lt;D$4,1,0),M30+TIME(0,D31,0),(MOD(M30+TIME(0,D31,0),1)-D$4)+D$1),"Under"),M30)</f>
        <v>42681.532638888893</v>
      </c>
      <c r="N31" s="17">
        <f>IF(L31,N30+D31,N30)</f>
        <v>122</v>
      </c>
      <c r="O31" s="17">
        <f>IF(G31,O30-D31,O30)</f>
        <v>1452.5000000000005</v>
      </c>
      <c r="P31"/>
      <c r="Q31" s="1" t="b">
        <f t="shared" si="0"/>
        <v>1</v>
      </c>
      <c r="R31"/>
    </row>
    <row r="32" spans="1:18" x14ac:dyDescent="0.2">
      <c r="A32" s="3">
        <f>'206050 - Earth MotorCars - Stoc'!A19</f>
        <v>1</v>
      </c>
      <c r="B32" s="3">
        <f>'206050 - Earth MotorCars - Stoc'!B19</f>
        <v>290</v>
      </c>
      <c r="C32" s="3" t="str">
        <f>'206050 - Earth MotorCars - Stoc'!C19</f>
        <v xml:space="preserve"> weld C/S sidewall</v>
      </c>
      <c r="D32" s="3">
        <f>'206050 - Earth MotorCars - Stoc'!D19</f>
        <v>60</v>
      </c>
      <c r="E32" s="3">
        <f>'206050 - Earth MotorCars - Stoc'!E19</f>
        <v>2</v>
      </c>
      <c r="F32" s="18"/>
      <c r="G32" s="17"/>
      <c r="H32" s="18">
        <f>IF(IF(G32,1,0),IF(IF(MOD((H31+TIME(0,D32,0)),1)&gt;D$1,1,0),IF(IF(MOD((H31+TIME(0,D32,0)),1)&lt;D$4,1,0),H31+TIME(0,D32,0),(MOD(H31+TIME(0,D32,0),1)-D$4)+D$1),"Under"),H31)</f>
        <v>0.23611111110464353</v>
      </c>
      <c r="I32" s="17">
        <f>IF(G32,I31+D32,I31)</f>
        <v>175</v>
      </c>
      <c r="J32" s="17">
        <f>IF(G32,J31-D32,J31)</f>
        <v>1452.5000000000005</v>
      </c>
      <c r="L32" s="12"/>
      <c r="M32" s="18">
        <f>IF(IF(L32,1,0),IF(IF(MOD((M31+TIME(0,D32,0)),1)&gt;D$1,1,0),IF(IF(MOD((M31+TIME(0,D32,0)),1)&lt;D$4,1,0),M31+TIME(0,D32,0),(MOD(M31+TIME(0,D32,0),1)-D$4)+D$1),"Under"),M31)</f>
        <v>42681.532638888893</v>
      </c>
      <c r="N32" s="17">
        <f>IF(L32,N31+D32,N31)</f>
        <v>122</v>
      </c>
      <c r="O32" s="17">
        <f>IF(G32,O31-D32,O31)</f>
        <v>1452.5000000000005</v>
      </c>
      <c r="P32"/>
      <c r="Q32" s="1" t="b">
        <f t="shared" si="0"/>
        <v>0</v>
      </c>
      <c r="R32"/>
    </row>
    <row r="33" spans="1:18" x14ac:dyDescent="0.2">
      <c r="A33" s="3">
        <f>'206050 - Earth MotorCars - Stoc'!A20</f>
        <v>1</v>
      </c>
      <c r="B33" s="3">
        <f>'206050 - Earth MotorCars - Stoc'!B20</f>
        <v>310</v>
      </c>
      <c r="C33" s="3" t="str">
        <f>'206050 - Earth MotorCars - Stoc'!C20</f>
        <v xml:space="preserve"> Table prep for 1 pc roof </v>
      </c>
      <c r="D33" s="3">
        <f>'206050 - Earth MotorCars - Stoc'!D20</f>
        <v>8</v>
      </c>
      <c r="E33" s="3">
        <f>'206050 - Earth MotorCars - Stoc'!E20</f>
        <v>2</v>
      </c>
      <c r="F33" s="18"/>
      <c r="G33" s="17"/>
      <c r="H33" s="18">
        <f>IF(IF(G33,1,0),IF(IF(MOD((H32+TIME(0,D33,0)),1)&gt;D$1,1,0),IF(IF(MOD((H32+TIME(0,D33,0)),1)&lt;D$4,1,0),H32+TIME(0,D33,0),(MOD(H32+TIME(0,D33,0),1)-D$4)+D$1),"Under"),H32)</f>
        <v>0.23611111110464353</v>
      </c>
      <c r="I33" s="17">
        <f>IF(G33,I32+D33,I32)</f>
        <v>175</v>
      </c>
      <c r="J33" s="17">
        <f>IF(G33,J32-D33,J32)</f>
        <v>1452.5000000000005</v>
      </c>
      <c r="L33" s="12"/>
      <c r="M33" s="18">
        <f>IF(IF(L33,1,0),IF(IF(MOD((M32+TIME(0,D33,0)),1)&gt;D$1,1,0),IF(IF(MOD((M32+TIME(0,D33,0)),1)&lt;D$4,1,0),M32+TIME(0,D33,0),(MOD(M32+TIME(0,D33,0),1)-D$4)+D$1),"Under"),M32)</f>
        <v>42681.532638888893</v>
      </c>
      <c r="N33" s="17">
        <f>IF(L33,N32+D33,N32)</f>
        <v>122</v>
      </c>
      <c r="O33" s="17">
        <f>IF(G33,O32-D33,O32)</f>
        <v>1452.5000000000005</v>
      </c>
      <c r="P33"/>
      <c r="Q33" s="1" t="b">
        <f t="shared" si="0"/>
        <v>0</v>
      </c>
      <c r="R33"/>
    </row>
    <row r="34" spans="1:18" x14ac:dyDescent="0.2">
      <c r="A34" s="3">
        <f>'206050 - Earth MotorCars - Stoc'!A21</f>
        <v>1</v>
      </c>
      <c r="B34" s="3">
        <f>'206050 - Earth MotorCars - Stoc'!B21</f>
        <v>320</v>
      </c>
      <c r="C34" s="3" t="str">
        <f>'206050 - Earth MotorCars - Stoc'!C21</f>
        <v xml:space="preserve"> Lay Out R/S Sidewall</v>
      </c>
      <c r="D34" s="3">
        <f>'206050 - Earth MotorCars - Stoc'!D21</f>
        <v>90</v>
      </c>
      <c r="E34" s="3">
        <f>'206050 - Earth MotorCars - Stoc'!E21</f>
        <v>2</v>
      </c>
      <c r="F34" s="18"/>
      <c r="G34" s="17">
        <v>1</v>
      </c>
      <c r="H34" s="18">
        <f>IF(IF(G34,1,0),IF(IF(MOD((H33+TIME(0,D34,0)),1)&gt;D$1,1,0),IF(IF(MOD((H33+TIME(0,D34,0)),1)&lt;D$4,1,0),H33+TIME(0,D34,0),(MOD(H33+TIME(0,D34,0),1)-D$4)+D$1),"Under"),H33)</f>
        <v>0.29861111110464356</v>
      </c>
      <c r="I34" s="17">
        <f>IF(G34,I33+D34,I33)</f>
        <v>265</v>
      </c>
      <c r="J34" s="17">
        <f>IF(G34,J33-D34,J33)</f>
        <v>1362.5000000000005</v>
      </c>
      <c r="L34" s="12"/>
      <c r="M34" s="18">
        <f>IF(IF(L34,1,0),IF(IF(MOD((M33+TIME(0,D34,0)),1)&gt;D$1,1,0),IF(IF(MOD((M33+TIME(0,D34,0)),1)&lt;D$4,1,0),M33+TIME(0,D34,0),(MOD(M33+TIME(0,D34,0),1)-D$4)+D$1),"Under"),M33)</f>
        <v>42681.532638888893</v>
      </c>
      <c r="N34" s="17">
        <f>IF(L34,N33+D34,N33)</f>
        <v>122</v>
      </c>
      <c r="O34" s="17">
        <f>IF(G34,O33-D34,O33)</f>
        <v>1362.5000000000005</v>
      </c>
      <c r="P34"/>
      <c r="Q34" s="1" t="b">
        <f t="shared" si="0"/>
        <v>1</v>
      </c>
      <c r="R34"/>
    </row>
    <row r="35" spans="1:18" x14ac:dyDescent="0.2">
      <c r="A35" s="3">
        <f>'206050 - Earth MotorCars - Stoc'!A22</f>
        <v>1</v>
      </c>
      <c r="B35" s="3" t="str">
        <f>'206050 - Earth MotorCars - Stoc'!B22</f>
        <v xml:space="preserve"> ***370***</v>
      </c>
      <c r="C35" s="3" t="str">
        <f>'206050 - Earth MotorCars - Stoc'!C22</f>
        <v xml:space="preserve"> Sofa - RS - Rear </v>
      </c>
      <c r="D35" s="3">
        <f>'206050 - Earth MotorCars - Stoc'!D22</f>
        <v>3</v>
      </c>
      <c r="E35" s="3">
        <f>'206050 - Earth MotorCars - Stoc'!E22</f>
        <v>1</v>
      </c>
      <c r="F35" s="18"/>
      <c r="G35" s="17"/>
      <c r="H35" s="18">
        <f>IF(IF(G35,1,0),IF(IF(MOD((H34+TIME(0,D35,0)),1)&gt;D$1,1,0),IF(IF(MOD((H34+TIME(0,D35,0)),1)&lt;D$4,1,0),H34+TIME(0,D35,0),(MOD(H34+TIME(0,D35,0),1)-D$4)+D$1),"Under"),H34)</f>
        <v>0.29861111110464356</v>
      </c>
      <c r="I35" s="17">
        <f>IF(G35,I34+D35,I34)</f>
        <v>265</v>
      </c>
      <c r="J35" s="17">
        <f>IF(G35,J34-D35,J34)</f>
        <v>1362.5000000000005</v>
      </c>
      <c r="L35" s="12"/>
      <c r="M35" s="18">
        <f>IF(IF(L35,1,0),IF(IF(MOD((M34+TIME(0,D35,0)),1)&gt;D$1,1,0),IF(IF(MOD((M34+TIME(0,D35,0)),1)&lt;D$4,1,0),M34+TIME(0,D35,0),(MOD(M34+TIME(0,D35,0),1)-D$4)+D$1),"Under"),M34)</f>
        <v>42681.532638888893</v>
      </c>
      <c r="N35" s="17">
        <f>IF(L35,N34+D35,N34)</f>
        <v>122</v>
      </c>
      <c r="O35" s="17">
        <f>IF(G35,O34-D35,O34)</f>
        <v>1362.5000000000005</v>
      </c>
      <c r="P35"/>
      <c r="Q35" s="1" t="b">
        <f t="shared" si="0"/>
        <v>0</v>
      </c>
      <c r="R35"/>
    </row>
    <row r="36" spans="1:18" x14ac:dyDescent="0.2">
      <c r="A36" s="3">
        <f>'206050 - Earth MotorCars - Stoc'!A23</f>
        <v>1</v>
      </c>
      <c r="B36" s="3">
        <f>'206050 - Earth MotorCars - Stoc'!B23</f>
        <v>410</v>
      </c>
      <c r="C36" s="3" t="str">
        <f>'206050 - Earth MotorCars - Stoc'!C23</f>
        <v xml:space="preserve"> tack R/S sidewall </v>
      </c>
      <c r="D36" s="3">
        <f>'206050 - Earth MotorCars - Stoc'!D23</f>
        <v>20</v>
      </c>
      <c r="E36" s="3">
        <f>'206050 - Earth MotorCars - Stoc'!E23</f>
        <v>2</v>
      </c>
      <c r="F36" s="18"/>
      <c r="G36" s="17"/>
      <c r="H36" s="18">
        <f>IF(IF(G36,1,0),IF(IF(MOD((H35+TIME(0,D36,0)),1)&gt;D$1,1,0),IF(IF(MOD((H35+TIME(0,D36,0)),1)&lt;D$4,1,0),H35+TIME(0,D36,0),(MOD(H35+TIME(0,D36,0),1)-D$4)+D$1),"Under"),H35)</f>
        <v>0.29861111110464356</v>
      </c>
      <c r="I36" s="17">
        <f>IF(G36,I35+D36,I35)</f>
        <v>265</v>
      </c>
      <c r="J36" s="17">
        <f>IF(G36,J35-D36,J35)</f>
        <v>1362.5000000000005</v>
      </c>
      <c r="L36" s="12"/>
      <c r="M36" s="18">
        <f>IF(IF(L36,1,0),IF(IF(MOD((M35+TIME(0,D36,0)),1)&gt;D$1,1,0),IF(IF(MOD((M35+TIME(0,D36,0)),1)&lt;D$4,1,0),M35+TIME(0,D36,0),(MOD(M35+TIME(0,D36,0),1)-D$4)+D$1),"Under"),M35)</f>
        <v>42681.532638888893</v>
      </c>
      <c r="N36" s="17">
        <f>IF(L36,N35+D36,N35)</f>
        <v>122</v>
      </c>
      <c r="O36" s="17">
        <f>IF(G36,O35-D36,O35)</f>
        <v>1362.5000000000005</v>
      </c>
      <c r="P36"/>
      <c r="Q36" s="1" t="b">
        <f t="shared" si="0"/>
        <v>0</v>
      </c>
      <c r="R36"/>
    </row>
    <row r="37" spans="1:18" x14ac:dyDescent="0.2">
      <c r="A37" s="3">
        <f>'206050 - Earth MotorCars - Stoc'!A24</f>
        <v>1</v>
      </c>
      <c r="B37" s="3">
        <f>'206050 - Earth MotorCars - Stoc'!B24</f>
        <v>420</v>
      </c>
      <c r="C37" s="3" t="str">
        <f>'206050 - Earth MotorCars - Stoc'!C24</f>
        <v xml:space="preserve"> weld R/S sidewall</v>
      </c>
      <c r="D37" s="3">
        <f>'206050 - Earth MotorCars - Stoc'!D24</f>
        <v>60</v>
      </c>
      <c r="E37" s="3">
        <f>'206050 - Earth MotorCars - Stoc'!E24</f>
        <v>2</v>
      </c>
      <c r="F37" s="18"/>
      <c r="G37" s="17">
        <v>1</v>
      </c>
      <c r="H37" s="18">
        <f>IF(IF(G37,1,0),IF(IF(MOD((H36+TIME(0,D37,0)),1)&gt;D$1,1,0),IF(IF(MOD((H36+TIME(0,D37,0)),1)&lt;D$4,1,0),H36+TIME(0,D37,0),(MOD(H36+TIME(0,D37,0),1)-D$4)+D$1),"Under"),H36)</f>
        <v>0.34027777777131024</v>
      </c>
      <c r="I37" s="17">
        <f>IF(G37,I36+D37,I36)</f>
        <v>325</v>
      </c>
      <c r="J37" s="17">
        <f>IF(G37,J36-D37,J36)</f>
        <v>1302.5000000000005</v>
      </c>
      <c r="L37" s="12"/>
      <c r="M37" s="18">
        <f>IF(IF(L37,1,0),IF(IF(MOD((M36+TIME(0,D37,0)),1)&gt;D$1,1,0),IF(IF(MOD((M36+TIME(0,D37,0)),1)&lt;D$4,1,0),M36+TIME(0,D37,0),(MOD(M36+TIME(0,D37,0),1)-D$4)+D$1),"Under"),M36)</f>
        <v>42681.532638888893</v>
      </c>
      <c r="N37" s="17">
        <f>IF(L37,N36+D37,N36)</f>
        <v>122</v>
      </c>
      <c r="O37" s="17">
        <f>IF(G37,O36-D37,O36)</f>
        <v>1302.5000000000005</v>
      </c>
      <c r="P37"/>
      <c r="Q37" s="1" t="b">
        <f t="shared" si="0"/>
        <v>1</v>
      </c>
      <c r="R37"/>
    </row>
    <row r="38" spans="1:18" x14ac:dyDescent="0.2">
      <c r="A38" s="3">
        <f>'206050 - Earth MotorCars - Stoc'!A25</f>
        <v>1</v>
      </c>
      <c r="B38" s="3">
        <f>'206050 - Earth MotorCars - Stoc'!B25</f>
        <v>430</v>
      </c>
      <c r="C38" s="3" t="str">
        <f>'206050 - Earth MotorCars - Stoc'!C25</f>
        <v xml:space="preserve"> Grind; tape; flip; weld; grind R/S sidewall</v>
      </c>
      <c r="D38" s="3">
        <f>'206050 - Earth MotorCars - Stoc'!D25</f>
        <v>24</v>
      </c>
      <c r="E38" s="3">
        <f>'206050 - Earth MotorCars - Stoc'!E25</f>
        <v>2</v>
      </c>
      <c r="F38" s="18"/>
      <c r="G38" s="17"/>
      <c r="H38" s="18">
        <f>IF(IF(G38,1,0),IF(IF(MOD((H37+TIME(0,D38,0)),1)&gt;D$1,1,0),IF(IF(MOD((H37+TIME(0,D38,0)),1)&lt;D$4,1,0),H37+TIME(0,D38,0),(MOD(H37+TIME(0,D38,0),1)-D$4)+D$1),"Under"),H37)</f>
        <v>0.34027777777131024</v>
      </c>
      <c r="I38" s="17">
        <f>IF(G38,I37+D38,I37)</f>
        <v>325</v>
      </c>
      <c r="J38" s="17">
        <f>IF(G38,J37-D38,J37)</f>
        <v>1302.5000000000005</v>
      </c>
      <c r="L38" s="12"/>
      <c r="M38" s="18">
        <f>IF(IF(L38,1,0),IF(IF(MOD((M37+TIME(0,D38,0)),1)&gt;D$1,1,0),IF(IF(MOD((M37+TIME(0,D38,0)),1)&lt;D$4,1,0),M37+TIME(0,D38,0),(MOD(M37+TIME(0,D38,0),1)-D$4)+D$1),"Under"),M37)</f>
        <v>42681.532638888893</v>
      </c>
      <c r="N38" s="17">
        <f>IF(L38,N37+D38,N37)</f>
        <v>122</v>
      </c>
      <c r="O38" s="17">
        <f>IF(G38,O37-D38,O37)</f>
        <v>1302.5000000000005</v>
      </c>
      <c r="P38"/>
      <c r="Q38" s="1" t="b">
        <f t="shared" si="0"/>
        <v>0</v>
      </c>
      <c r="R38"/>
    </row>
    <row r="39" spans="1:18" x14ac:dyDescent="0.2">
      <c r="A39" s="3">
        <f>'206050 - Earth MotorCars - Stoc'!A26</f>
        <v>1</v>
      </c>
      <c r="B39" s="3">
        <f>'206050 - Earth MotorCars - Stoc'!B26</f>
        <v>440</v>
      </c>
      <c r="C39" s="3" t="str">
        <f>'206050 - Earth MotorCars - Stoc'!C26</f>
        <v xml:space="preserve"> prep table</v>
      </c>
      <c r="D39" s="3">
        <f>'206050 - Earth MotorCars - Stoc'!D26</f>
        <v>15</v>
      </c>
      <c r="E39" s="3">
        <f>'206050 - Earth MotorCars - Stoc'!E26</f>
        <v>2</v>
      </c>
      <c r="F39" s="18"/>
      <c r="G39" s="17"/>
      <c r="H39" s="18">
        <f>IF(IF(G39,1,0),IF(IF(MOD((H38+TIME(0,D39,0)),1)&gt;D$1,1,0),IF(IF(MOD((H38+TIME(0,D39,0)),1)&lt;D$4,1,0),H38+TIME(0,D39,0),(MOD(H38+TIME(0,D39,0),1)-D$4)+D$1),"Under"),H38)</f>
        <v>0.34027777777131024</v>
      </c>
      <c r="I39" s="17">
        <f>IF(G39,I38+D39,I38)</f>
        <v>325</v>
      </c>
      <c r="J39" s="17">
        <f>IF(G39,J38-D39,J38)</f>
        <v>1302.5000000000005</v>
      </c>
      <c r="L39" s="12"/>
      <c r="M39" s="18">
        <f>IF(IF(L39,1,0),IF(IF(MOD((M38+TIME(0,D39,0)),1)&gt;D$1,1,0),IF(IF(MOD((M38+TIME(0,D39,0)),1)&lt;D$4,1,0),M38+TIME(0,D39,0),(MOD(M38+TIME(0,D39,0),1)-D$4)+D$1),"Under"),M38)</f>
        <v>42681.532638888893</v>
      </c>
      <c r="N39" s="17">
        <f>IF(L39,N38+D39,N38)</f>
        <v>122</v>
      </c>
      <c r="O39" s="17">
        <f>IF(G39,O38-D39,O38)</f>
        <v>1302.5000000000005</v>
      </c>
      <c r="P39"/>
      <c r="Q39" s="1" t="b">
        <f t="shared" si="0"/>
        <v>0</v>
      </c>
      <c r="R39"/>
    </row>
    <row r="40" spans="1:18" x14ac:dyDescent="0.2">
      <c r="A40" s="3">
        <f>'206050 - Earth MotorCars - Stoc'!A27</f>
        <v>1</v>
      </c>
      <c r="B40" s="3">
        <f>'206050 - Earth MotorCars - Stoc'!B27</f>
        <v>450</v>
      </c>
      <c r="C40" s="3" t="str">
        <f>'206050 - Earth MotorCars - Stoc'!C27</f>
        <v xml:space="preserve"> Lay Out Frame</v>
      </c>
      <c r="D40" s="3">
        <f>'206050 - Earth MotorCars - Stoc'!D27</f>
        <v>100</v>
      </c>
      <c r="E40" s="3">
        <f>'206050 - Earth MotorCars - Stoc'!E27</f>
        <v>2</v>
      </c>
      <c r="F40" s="18"/>
      <c r="G40" s="17"/>
      <c r="H40" s="18">
        <f>IF(IF(G40,1,0),IF(IF(MOD((H39+TIME(0,D40,0)),1)&gt;D$1,1,0),IF(IF(MOD((H39+TIME(0,D40,0)),1)&lt;D$4,1,0),H39+TIME(0,D40,0),(MOD(H39+TIME(0,D40,0),1)-D$4)+D$1),"Under"),H39)</f>
        <v>0.34027777777131024</v>
      </c>
      <c r="I40" s="17">
        <f>IF(G40,I39+D40,I39)</f>
        <v>325</v>
      </c>
      <c r="J40" s="17">
        <f>IF(G40,J39-D40,J39)</f>
        <v>1302.5000000000005</v>
      </c>
      <c r="L40" s="12"/>
      <c r="M40" s="18">
        <f>IF(IF(L40,1,0),IF(IF(MOD((M39+TIME(0,D40,0)),1)&gt;D$1,1,0),IF(IF(MOD((M39+TIME(0,D40,0)),1)&lt;D$4,1,0),M39+TIME(0,D40,0),(MOD(M39+TIME(0,D40,0),1)-D$4)+D$1),"Under"),M39)</f>
        <v>42681.532638888893</v>
      </c>
      <c r="N40" s="17">
        <f>IF(L40,N39+D40,N39)</f>
        <v>122</v>
      </c>
      <c r="O40" s="17">
        <f>IF(G40,O39-D40,O39)</f>
        <v>1302.5000000000005</v>
      </c>
      <c r="P40"/>
      <c r="Q40" s="1" t="b">
        <f t="shared" si="0"/>
        <v>0</v>
      </c>
      <c r="R40"/>
    </row>
    <row r="41" spans="1:18" x14ac:dyDescent="0.2">
      <c r="A41" s="3">
        <f>'206050 - Earth MotorCars - Stoc'!A28</f>
        <v>1</v>
      </c>
      <c r="B41" s="3">
        <f>'206050 - Earth MotorCars - Stoc'!B28</f>
        <v>460</v>
      </c>
      <c r="C41" s="3" t="str">
        <f>'206050 - Earth MotorCars - Stoc'!C28</f>
        <v xml:space="preserve"> Tack Frame</v>
      </c>
      <c r="D41" s="3">
        <f>'206050 - Earth MotorCars - Stoc'!D28</f>
        <v>60</v>
      </c>
      <c r="E41" s="3">
        <f>'206050 - Earth MotorCars - Stoc'!E28</f>
        <v>2</v>
      </c>
      <c r="F41" s="18"/>
      <c r="G41" s="17"/>
      <c r="H41" s="18">
        <f>IF(IF(G41,1,0),IF(IF(MOD((H40+TIME(0,D41,0)),1)&gt;D$1,1,0),IF(IF(MOD((H40+TIME(0,D41,0)),1)&lt;D$4,1,0),H40+TIME(0,D41,0),(MOD(H40+TIME(0,D41,0),1)-D$4)+D$1),"Under"),H40)</f>
        <v>0.34027777777131024</v>
      </c>
      <c r="I41" s="17">
        <f>IF(G41,I40+D41,I40)</f>
        <v>325</v>
      </c>
      <c r="J41" s="17">
        <f>IF(G41,J40-D41,J40)</f>
        <v>1302.5000000000005</v>
      </c>
      <c r="L41" s="12"/>
      <c r="M41" s="18">
        <f>IF(IF(L41,1,0),IF(IF(MOD((M40+TIME(0,D41,0)),1)&gt;D$1,1,0),IF(IF(MOD((M40+TIME(0,D41,0)),1)&lt;D$4,1,0),M40+TIME(0,D41,0),(MOD(M40+TIME(0,D41,0),1)-D$4)+D$1),"Under"),M40)</f>
        <v>42681.532638888893</v>
      </c>
      <c r="N41" s="17">
        <f>IF(L41,N40+D41,N40)</f>
        <v>122</v>
      </c>
      <c r="O41" s="17">
        <f>IF(G41,O40-D41,O40)</f>
        <v>1302.5000000000005</v>
      </c>
      <c r="P41"/>
      <c r="Q41" s="1" t="b">
        <f t="shared" si="0"/>
        <v>0</v>
      </c>
      <c r="R41"/>
    </row>
    <row r="42" spans="1:18" x14ac:dyDescent="0.2">
      <c r="A42" s="3">
        <f>'206050 - Earth MotorCars - Stoc'!A29</f>
        <v>1</v>
      </c>
      <c r="B42" s="3">
        <f>'206050 - Earth MotorCars - Stoc'!B29</f>
        <v>470</v>
      </c>
      <c r="C42" s="3" t="str">
        <f>'206050 - Earth MotorCars - Stoc'!C29</f>
        <v xml:space="preserve"> Weld frame</v>
      </c>
      <c r="D42" s="3">
        <f>'206050 - Earth MotorCars - Stoc'!D29</f>
        <v>80</v>
      </c>
      <c r="E42" s="3">
        <f>'206050 - Earth MotorCars - Stoc'!E29</f>
        <v>2</v>
      </c>
      <c r="F42" s="18"/>
      <c r="G42" s="17"/>
      <c r="H42" s="18">
        <f>IF(IF(G42,1,0),IF(IF(MOD((H41+TIME(0,D42,0)),1)&gt;D$1,1,0),IF(IF(MOD((H41+TIME(0,D42,0)),1)&lt;D$4,1,0),H41+TIME(0,D42,0),(MOD(H41+TIME(0,D42,0),1)-D$4)+D$1),"Under"),H41)</f>
        <v>0.34027777777131024</v>
      </c>
      <c r="I42" s="17">
        <f>IF(G42,I41+D42,I41)</f>
        <v>325</v>
      </c>
      <c r="J42" s="17">
        <f>IF(G42,J41-D42,J41)</f>
        <v>1302.5000000000005</v>
      </c>
      <c r="L42" s="12"/>
      <c r="M42" s="18">
        <f>IF(IF(L42,1,0),IF(IF(MOD((M41+TIME(0,D42,0)),1)&gt;D$1,1,0),IF(IF(MOD((M41+TIME(0,D42,0)),1)&lt;D$4,1,0),M41+TIME(0,D42,0),(MOD(M41+TIME(0,D42,0),1)-D$4)+D$1),"Under"),M41)</f>
        <v>42681.532638888893</v>
      </c>
      <c r="N42" s="17">
        <f>IF(L42,N41+D42,N41)</f>
        <v>122</v>
      </c>
      <c r="O42" s="17">
        <f>IF(G42,O41-D42,O41)</f>
        <v>1302.5000000000005</v>
      </c>
      <c r="P42"/>
      <c r="Q42" s="1" t="b">
        <f t="shared" si="0"/>
        <v>0</v>
      </c>
      <c r="R42"/>
    </row>
    <row r="43" spans="1:18" x14ac:dyDescent="0.2">
      <c r="A43" s="3">
        <f>'206050 - Earth MotorCars - Stoc'!A30</f>
        <v>1</v>
      </c>
      <c r="B43" s="3" t="str">
        <f>'206050 - Earth MotorCars - Stoc'!B30</f>
        <v xml:space="preserve"> ***470***</v>
      </c>
      <c r="C43" s="3" t="str">
        <f>'206050 - Earth MotorCars - Stoc'!C30</f>
        <v xml:space="preserve"> 4in Addition Ht Sub Frame</v>
      </c>
      <c r="D43" s="3">
        <f>'206050 - Earth MotorCars - Stoc'!D30</f>
        <v>10</v>
      </c>
      <c r="E43" s="3">
        <f>'206050 - Earth MotorCars - Stoc'!E30</f>
        <v>1</v>
      </c>
      <c r="F43" s="18"/>
      <c r="G43" s="17"/>
      <c r="H43" s="18">
        <f>IF(IF(G43,1,0),IF(IF(MOD((H42+TIME(0,D43,0)),1)&gt;D$1,1,0),IF(IF(MOD((H42+TIME(0,D43,0)),1)&lt;D$4,1,0),H42+TIME(0,D43,0),(MOD(H42+TIME(0,D43,0),1)-D$4)+D$1),"Under"),H42)</f>
        <v>0.34027777777131024</v>
      </c>
      <c r="I43" s="17">
        <f>IF(G43,I42+D43,I42)</f>
        <v>325</v>
      </c>
      <c r="J43" s="17">
        <f>IF(G43,J42-D43,J42)</f>
        <v>1302.5000000000005</v>
      </c>
      <c r="L43" s="12"/>
      <c r="M43" s="18">
        <f>IF(IF(L43,1,0),IF(IF(MOD((M42+TIME(0,D43,0)),1)&gt;D$1,1,0),IF(IF(MOD((M42+TIME(0,D43,0)),1)&lt;D$4,1,0),M42+TIME(0,D43,0),(MOD(M42+TIME(0,D43,0),1)-D$4)+D$1),"Under"),M42)</f>
        <v>42681.532638888893</v>
      </c>
      <c r="N43" s="17">
        <f>IF(L43,N42+D43,N42)</f>
        <v>122</v>
      </c>
      <c r="O43" s="17">
        <f>IF(G43,O42-D43,O42)</f>
        <v>1302.5000000000005</v>
      </c>
      <c r="P43"/>
      <c r="Q43" s="1" t="b">
        <f t="shared" si="0"/>
        <v>0</v>
      </c>
      <c r="R43"/>
    </row>
    <row r="44" spans="1:18" x14ac:dyDescent="0.2">
      <c r="A44" s="3">
        <f>'206050 - Earth MotorCars - Stoc'!A31</f>
        <v>1</v>
      </c>
      <c r="B44" s="3" t="str">
        <f>'206050 - Earth MotorCars - Stoc'!B31</f>
        <v xml:space="preserve"> ***470***</v>
      </c>
      <c r="C44" s="3" t="str">
        <f>'206050 - Earth MotorCars - Stoc'!C31</f>
        <v xml:space="preserve"> Tongue Tray - STD</v>
      </c>
      <c r="D44" s="3">
        <f>'206050 - Earth MotorCars - Stoc'!D31</f>
        <v>7</v>
      </c>
      <c r="E44" s="3">
        <f>'206050 - Earth MotorCars - Stoc'!E31</f>
        <v>1</v>
      </c>
      <c r="F44" s="18"/>
      <c r="G44" s="17"/>
      <c r="H44" s="18">
        <f>IF(IF(G44,1,0),IF(IF(MOD((H43+TIME(0,D44,0)),1)&gt;D$1,1,0),IF(IF(MOD((H43+TIME(0,D44,0)),1)&lt;D$4,1,0),H43+TIME(0,D44,0),(MOD(H43+TIME(0,D44,0),1)-D$4)+D$1),"Under"),H43)</f>
        <v>0.34027777777131024</v>
      </c>
      <c r="I44" s="17">
        <f>IF(G44,I43+D44,I43)</f>
        <v>325</v>
      </c>
      <c r="J44" s="17">
        <f>IF(G44,J43-D44,J43)</f>
        <v>1302.5000000000005</v>
      </c>
      <c r="L44" s="12"/>
      <c r="M44" s="18">
        <f>IF(IF(L44,1,0),IF(IF(MOD((M43+TIME(0,D44,0)),1)&gt;D$1,1,0),IF(IF(MOD((M43+TIME(0,D44,0)),1)&lt;D$4,1,0),M43+TIME(0,D44,0),(MOD(M43+TIME(0,D44,0),1)-D$4)+D$1),"Under"),M43)</f>
        <v>42681.532638888893</v>
      </c>
      <c r="N44" s="17">
        <f>IF(L44,N43+D44,N43)</f>
        <v>122</v>
      </c>
      <c r="O44" s="17">
        <f>IF(G44,O43-D44,O43)</f>
        <v>1302.5000000000005</v>
      </c>
      <c r="P44"/>
      <c r="Q44" s="1" t="b">
        <f t="shared" si="0"/>
        <v>0</v>
      </c>
      <c r="R44"/>
    </row>
    <row r="45" spans="1:18" x14ac:dyDescent="0.2">
      <c r="A45" s="3">
        <f>'206050 - Earth MotorCars - Stoc'!A32</f>
        <v>1</v>
      </c>
      <c r="B45" s="3">
        <f>'206050 - Earth MotorCars - Stoc'!B32</f>
        <v>480</v>
      </c>
      <c r="C45" s="3" t="str">
        <f>'206050 - Earth MotorCars - Stoc'!C32</f>
        <v xml:space="preserve"> Drill Weep Holes</v>
      </c>
      <c r="D45" s="3">
        <f>'206050 - Earth MotorCars - Stoc'!D32</f>
        <v>10</v>
      </c>
      <c r="E45" s="3">
        <f>'206050 - Earth MotorCars - Stoc'!E32</f>
        <v>1</v>
      </c>
      <c r="F45" s="18"/>
      <c r="G45" s="17"/>
      <c r="H45" s="18">
        <f>IF(IF(G45,1,0),IF(IF(MOD((H44+TIME(0,D45,0)),1)&gt;D$1,1,0),IF(IF(MOD((H44+TIME(0,D45,0)),1)&lt;D$4,1,0),H44+TIME(0,D45,0),(MOD(H44+TIME(0,D45,0),1)-D$4)+D$1),"Under"),H44)</f>
        <v>0.34027777777131024</v>
      </c>
      <c r="I45" s="17">
        <f>IF(G45,I44+D45,I44)</f>
        <v>325</v>
      </c>
      <c r="J45" s="17">
        <f>IF(G45,J44-D45,J44)</f>
        <v>1302.5000000000005</v>
      </c>
      <c r="L45" s="12"/>
      <c r="M45" s="18">
        <f>IF(IF(L45,1,0),IF(IF(MOD((M44+TIME(0,D45,0)),1)&gt;D$1,1,0),IF(IF(MOD((M44+TIME(0,D45,0)),1)&lt;D$4,1,0),M44+TIME(0,D45,0),(MOD(M44+TIME(0,D45,0),1)-D$4)+D$1),"Under"),M44)</f>
        <v>42681.532638888893</v>
      </c>
      <c r="N45" s="17">
        <f>IF(L45,N44+D45,N44)</f>
        <v>122</v>
      </c>
      <c r="O45" s="17">
        <f>IF(G45,O44-D45,O44)</f>
        <v>1302.5000000000005</v>
      </c>
      <c r="P45"/>
      <c r="Q45" s="1" t="b">
        <f t="shared" si="0"/>
        <v>0</v>
      </c>
      <c r="R45"/>
    </row>
    <row r="46" spans="1:18" x14ac:dyDescent="0.2">
      <c r="A46" s="3">
        <f>'206050 - Earth MotorCars - Stoc'!A33</f>
        <v>1</v>
      </c>
      <c r="B46" s="3">
        <f>'206050 - Earth MotorCars - Stoc'!B33</f>
        <v>490</v>
      </c>
      <c r="C46" s="3" t="str">
        <f>'206050 - Earth MotorCars - Stoc'!C33</f>
        <v xml:space="preserve"> Fresh tank</v>
      </c>
      <c r="D46" s="3">
        <f>'206050 - Earth MotorCars - Stoc'!D33</f>
        <v>25</v>
      </c>
      <c r="E46" s="3">
        <f>'206050 - Earth MotorCars - Stoc'!E33</f>
        <v>1</v>
      </c>
      <c r="F46" s="18"/>
      <c r="G46" s="17"/>
      <c r="H46" s="18">
        <f>IF(IF(G46,1,0),IF(IF(MOD((H45+TIME(0,D46,0)),1)&gt;D$1,1,0),IF(IF(MOD((H45+TIME(0,D46,0)),1)&lt;D$4,1,0),H45+TIME(0,D46,0),(MOD(H45+TIME(0,D46,0),1)-D$4)+D$1),"Under"),H45)</f>
        <v>0.34027777777131024</v>
      </c>
      <c r="I46" s="17">
        <f>IF(G46,I45+D46,I45)</f>
        <v>325</v>
      </c>
      <c r="J46" s="17">
        <f>IF(G46,J45-D46,J45)</f>
        <v>1302.5000000000005</v>
      </c>
      <c r="L46" s="12"/>
      <c r="M46" s="18">
        <f>IF(IF(L46,1,0),IF(IF(MOD((M45+TIME(0,D46,0)),1)&gt;D$1,1,0),IF(IF(MOD((M45+TIME(0,D46,0)),1)&lt;D$4,1,0),M45+TIME(0,D46,0),(MOD(M45+TIME(0,D46,0),1)-D$4)+D$1),"Under"),M45)</f>
        <v>42681.532638888893</v>
      </c>
      <c r="N46" s="17">
        <f>IF(L46,N45+D46,N45)</f>
        <v>122</v>
      </c>
      <c r="O46" s="17">
        <f>IF(G46,O45-D46,O45)</f>
        <v>1302.5000000000005</v>
      </c>
      <c r="P46"/>
      <c r="Q46" s="1" t="b">
        <f t="shared" si="0"/>
        <v>0</v>
      </c>
      <c r="R46"/>
    </row>
    <row r="47" spans="1:18" x14ac:dyDescent="0.2">
      <c r="A47" s="3">
        <f>'206050 - Earth MotorCars - Stoc'!A34</f>
        <v>1</v>
      </c>
      <c r="B47" s="3">
        <f>'206050 - Earth MotorCars - Stoc'!B34</f>
        <v>500</v>
      </c>
      <c r="C47" s="3" t="str">
        <f>'206050 - Earth MotorCars - Stoc'!C34</f>
        <v xml:space="preserve"> Waste tanks </v>
      </c>
      <c r="D47" s="3">
        <f>'206050 - Earth MotorCars - Stoc'!D34</f>
        <v>15</v>
      </c>
      <c r="E47" s="3">
        <f>'206050 - Earth MotorCars - Stoc'!E34</f>
        <v>1</v>
      </c>
      <c r="F47" s="18"/>
      <c r="G47" s="17"/>
      <c r="H47" s="18">
        <f>IF(IF(G47,1,0),IF(IF(MOD((H46+TIME(0,D47,0)),1)&gt;D$1,1,0),IF(IF(MOD((H46+TIME(0,D47,0)),1)&lt;D$4,1,0),H46+TIME(0,D47,0),(MOD(H46+TIME(0,D47,0),1)-D$4)+D$1),"Under"),H46)</f>
        <v>0.34027777777131024</v>
      </c>
      <c r="I47" s="17">
        <f>IF(G47,I46+D47,I46)</f>
        <v>325</v>
      </c>
      <c r="J47" s="17">
        <f>IF(G47,J46-D47,J46)</f>
        <v>1302.5000000000005</v>
      </c>
      <c r="L47" s="12"/>
      <c r="M47" s="18">
        <f>IF(IF(L47,1,0),IF(IF(MOD((M46+TIME(0,D47,0)),1)&gt;D$1,1,0),IF(IF(MOD((M46+TIME(0,D47,0)),1)&lt;D$4,1,0),M46+TIME(0,D47,0),(MOD(M46+TIME(0,D47,0),1)-D$4)+D$1),"Under"),M46)</f>
        <v>42681.532638888893</v>
      </c>
      <c r="N47" s="17">
        <f>IF(L47,N46+D47,N46)</f>
        <v>122</v>
      </c>
      <c r="O47" s="17">
        <f>IF(G47,O46-D47,O46)</f>
        <v>1302.5000000000005</v>
      </c>
      <c r="P47"/>
      <c r="Q47" s="1" t="b">
        <f t="shared" si="0"/>
        <v>0</v>
      </c>
      <c r="R47"/>
    </row>
    <row r="48" spans="1:18" x14ac:dyDescent="0.2">
      <c r="A48" s="3">
        <f>'206050 - Earth MotorCars - Stoc'!A35</f>
        <v>1</v>
      </c>
      <c r="B48" s="3">
        <f>'206050 - Earth MotorCars - Stoc'!B35</f>
        <v>520</v>
      </c>
      <c r="C48" s="3" t="str">
        <f>'206050 - Earth MotorCars - Stoc'!C35</f>
        <v xml:space="preserve"> Tank wiring and plumbing hook up</v>
      </c>
      <c r="D48" s="3">
        <f>'206050 - Earth MotorCars - Stoc'!D35</f>
        <v>70</v>
      </c>
      <c r="E48" s="3">
        <f>'206050 - Earth MotorCars - Stoc'!E35</f>
        <v>1</v>
      </c>
      <c r="F48" s="18"/>
      <c r="G48" s="17"/>
      <c r="H48" s="18">
        <f>IF(IF(G48,1,0),IF(IF(MOD((H47+TIME(0,D48,0)),1)&gt;D$1,1,0),IF(IF(MOD((H47+TIME(0,D48,0)),1)&lt;D$4,1,0),H47+TIME(0,D48,0),(MOD(H47+TIME(0,D48,0),1)-D$4)+D$1),"Under"),H47)</f>
        <v>0.34027777777131024</v>
      </c>
      <c r="I48" s="17">
        <f>IF(G48,I47+D48,I47)</f>
        <v>325</v>
      </c>
      <c r="J48" s="17">
        <f>IF(G48,J47-D48,J47)</f>
        <v>1302.5000000000005</v>
      </c>
      <c r="L48" s="12"/>
      <c r="M48" s="18">
        <f>IF(IF(L48,1,0),IF(IF(MOD((M47+TIME(0,D48,0)),1)&gt;D$1,1,0),IF(IF(MOD((M47+TIME(0,D48,0)),1)&lt;D$4,1,0),M47+TIME(0,D48,0),(MOD(M47+TIME(0,D48,0),1)-D$4)+D$1),"Under"),M47)</f>
        <v>42681.532638888893</v>
      </c>
      <c r="N48" s="17">
        <f>IF(L48,N47+D48,N47)</f>
        <v>122</v>
      </c>
      <c r="O48" s="17">
        <f>IF(G48,O47-D48,O47)</f>
        <v>1302.5000000000005</v>
      </c>
      <c r="P48"/>
      <c r="Q48" s="1" t="b">
        <f t="shared" si="0"/>
        <v>0</v>
      </c>
      <c r="R48"/>
    </row>
    <row r="49" spans="1:18" x14ac:dyDescent="0.2">
      <c r="A49" s="3">
        <f>'206050 - Earth MotorCars - Stoc'!A36</f>
        <v>1</v>
      </c>
      <c r="B49" s="3" t="str">
        <f>'206050 - Earth MotorCars - Stoc'!B36</f>
        <v xml:space="preserve"> ***530***</v>
      </c>
      <c r="C49" s="3" t="str">
        <f>'206050 - Earth MotorCars - Stoc'!C36</f>
        <v xml:space="preserve"> 3 Season Plumbing</v>
      </c>
      <c r="D49" s="3">
        <f>'206050 - Earth MotorCars - Stoc'!D36</f>
        <v>20</v>
      </c>
      <c r="E49" s="3">
        <f>'206050 - Earth MotorCars - Stoc'!E36</f>
        <v>1</v>
      </c>
      <c r="F49" s="18"/>
      <c r="G49" s="17"/>
      <c r="H49" s="18">
        <f>IF(IF(G49,1,0),IF(IF(MOD((H48+TIME(0,D49,0)),1)&gt;D$1,1,0),IF(IF(MOD((H48+TIME(0,D49,0)),1)&lt;D$4,1,0),H48+TIME(0,D49,0),(MOD(H48+TIME(0,D49,0),1)-D$4)+D$1),"Under"),H48)</f>
        <v>0.34027777777131024</v>
      </c>
      <c r="I49" s="17">
        <f>IF(G49,I48+D49,I48)</f>
        <v>325</v>
      </c>
      <c r="J49" s="17">
        <f>IF(G49,J48-D49,J48)</f>
        <v>1302.5000000000005</v>
      </c>
      <c r="L49" s="12"/>
      <c r="M49" s="18">
        <f>IF(IF(L49,1,0),IF(IF(MOD((M48+TIME(0,D49,0)),1)&gt;D$1,1,0),IF(IF(MOD((M48+TIME(0,D49,0)),1)&lt;D$4,1,0),M48+TIME(0,D49,0),(MOD(M48+TIME(0,D49,0),1)-D$4)+D$1),"Under"),M48)</f>
        <v>42681.532638888893</v>
      </c>
      <c r="N49" s="17">
        <f>IF(L49,N48+D49,N48)</f>
        <v>122</v>
      </c>
      <c r="O49" s="17">
        <f>IF(G49,O48-D49,O48)</f>
        <v>1302.5000000000005</v>
      </c>
      <c r="P49"/>
      <c r="Q49" s="1" t="b">
        <f t="shared" si="0"/>
        <v>0</v>
      </c>
      <c r="R49"/>
    </row>
    <row r="50" spans="1:18" x14ac:dyDescent="0.2">
      <c r="A50" s="3">
        <f>'206050 - Earth MotorCars - Stoc'!A37</f>
        <v>1</v>
      </c>
      <c r="B50" s="3">
        <f>'206050 - Earth MotorCars - Stoc'!B37</f>
        <v>540</v>
      </c>
      <c r="C50" s="3" t="str">
        <f>'206050 - Earth MotorCars - Stoc'!C37</f>
        <v xml:space="preserve"> Set Axles </v>
      </c>
      <c r="D50" s="3">
        <f>'206050 - Earth MotorCars - Stoc'!D37</f>
        <v>20</v>
      </c>
      <c r="E50" s="3">
        <f>'206050 - Earth MotorCars - Stoc'!E37</f>
        <v>1</v>
      </c>
      <c r="F50" s="18"/>
      <c r="G50" s="17"/>
      <c r="H50" s="18">
        <f>IF(IF(G50,1,0),IF(IF(MOD((H49+TIME(0,D50,0)),1)&gt;D$1,1,0),IF(IF(MOD((H49+TIME(0,D50,0)),1)&lt;D$4,1,0),H49+TIME(0,D50,0),(MOD(H49+TIME(0,D50,0),1)-D$4)+D$1),"Under"),H49)</f>
        <v>0.34027777777131024</v>
      </c>
      <c r="I50" s="17">
        <f>IF(G50,I49+D50,I49)</f>
        <v>325</v>
      </c>
      <c r="J50" s="17">
        <f>IF(G50,J49-D50,J49)</f>
        <v>1302.5000000000005</v>
      </c>
      <c r="L50" s="12"/>
      <c r="M50" s="18">
        <f>IF(IF(L50,1,0),IF(IF(MOD((M49+TIME(0,D50,0)),1)&gt;D$1,1,0),IF(IF(MOD((M49+TIME(0,D50,0)),1)&lt;D$4,1,0),M49+TIME(0,D50,0),(MOD(M49+TIME(0,D50,0),1)-D$4)+D$1),"Under"),M49)</f>
        <v>42681.532638888893</v>
      </c>
      <c r="N50" s="17">
        <f>IF(L50,N49+D50,N49)</f>
        <v>122</v>
      </c>
      <c r="O50" s="17">
        <f>IF(G50,O49-D50,O49)</f>
        <v>1302.5000000000005</v>
      </c>
      <c r="P50"/>
      <c r="Q50" s="1" t="b">
        <f t="shared" si="0"/>
        <v>0</v>
      </c>
      <c r="R50"/>
    </row>
    <row r="51" spans="1:18" x14ac:dyDescent="0.2">
      <c r="A51" s="3">
        <f>'206050 - Earth MotorCars - Stoc'!A38</f>
        <v>1</v>
      </c>
      <c r="B51" s="3">
        <f>'206050 - Earth MotorCars - Stoc'!B38</f>
        <v>550</v>
      </c>
      <c r="C51" s="3" t="str">
        <f>'206050 - Earth MotorCars - Stoc'!C38</f>
        <v xml:space="preserve"> Brake wires</v>
      </c>
      <c r="D51" s="3">
        <f>'206050 - Earth MotorCars - Stoc'!D38</f>
        <v>20</v>
      </c>
      <c r="E51" s="3">
        <f>'206050 - Earth MotorCars - Stoc'!E38</f>
        <v>1</v>
      </c>
      <c r="F51" s="18"/>
      <c r="G51" s="17"/>
      <c r="H51" s="18">
        <f>IF(IF(G51,1,0),IF(IF(MOD((H50+TIME(0,D51,0)),1)&gt;D$1,1,0),IF(IF(MOD((H50+TIME(0,D51,0)),1)&lt;D$4,1,0),H50+TIME(0,D51,0),(MOD(H50+TIME(0,D51,0),1)-D$4)+D$1),"Under"),H50)</f>
        <v>0.34027777777131024</v>
      </c>
      <c r="I51" s="17">
        <f>IF(G51,I50+D51,I50)</f>
        <v>325</v>
      </c>
      <c r="J51" s="17">
        <f>IF(G51,J50-D51,J50)</f>
        <v>1302.5000000000005</v>
      </c>
      <c r="L51" s="12"/>
      <c r="M51" s="18">
        <f>IF(IF(L51,1,0),IF(IF(MOD((M50+TIME(0,D51,0)),1)&gt;D$1,1,0),IF(IF(MOD((M50+TIME(0,D51,0)),1)&lt;D$4,1,0),M50+TIME(0,D51,0),(MOD(M50+TIME(0,D51,0),1)-D$4)+D$1),"Under"),M50)</f>
        <v>42681.532638888893</v>
      </c>
      <c r="N51" s="17">
        <f>IF(L51,N50+D51,N50)</f>
        <v>122</v>
      </c>
      <c r="O51" s="17">
        <f>IF(G51,O50-D51,O50)</f>
        <v>1302.5000000000005</v>
      </c>
      <c r="P51"/>
      <c r="Q51" s="1" t="b">
        <f t="shared" si="0"/>
        <v>0</v>
      </c>
      <c r="R51"/>
    </row>
    <row r="52" spans="1:18" x14ac:dyDescent="0.2">
      <c r="A52" s="3">
        <f>'206050 - Earth MotorCars - Stoc'!A39</f>
        <v>1</v>
      </c>
      <c r="B52" s="3">
        <f>'206050 - Earth MotorCars - Stoc'!B39</f>
        <v>560</v>
      </c>
      <c r="C52" s="3" t="str">
        <f>'206050 - Earth MotorCars - Stoc'!C39</f>
        <v xml:space="preserve"> Stamp VIN on Frame</v>
      </c>
      <c r="D52" s="3">
        <f>'206050 - Earth MotorCars - Stoc'!D39</f>
        <v>3</v>
      </c>
      <c r="E52" s="3">
        <f>'206050 - Earth MotorCars - Stoc'!E39</f>
        <v>1</v>
      </c>
      <c r="F52" s="18"/>
      <c r="G52" s="17"/>
      <c r="H52" s="18">
        <f>IF(IF(G52,1,0),IF(IF(MOD((H51+TIME(0,D52,0)),1)&gt;D$1,1,0),IF(IF(MOD((H51+TIME(0,D52,0)),1)&lt;D$4,1,0),H51+TIME(0,D52,0),(MOD(H51+TIME(0,D52,0),1)-D$4)+D$1),"Under"),H51)</f>
        <v>0.34027777777131024</v>
      </c>
      <c r="I52" s="17">
        <f>IF(G52,I51+D52,I51)</f>
        <v>325</v>
      </c>
      <c r="J52" s="17">
        <f>IF(G52,J51-D52,J51)</f>
        <v>1302.5000000000005</v>
      </c>
      <c r="L52" s="12"/>
      <c r="M52" s="18">
        <f>IF(IF(L52,1,0),IF(IF(MOD((M51+TIME(0,D52,0)),1)&gt;D$1,1,0),IF(IF(MOD((M51+TIME(0,D52,0)),1)&lt;D$4,1,0),M51+TIME(0,D52,0),(MOD(M51+TIME(0,D52,0),1)-D$4)+D$1),"Under"),M51)</f>
        <v>42681.532638888893</v>
      </c>
      <c r="N52" s="17">
        <f>IF(L52,N51+D52,N51)</f>
        <v>122</v>
      </c>
      <c r="O52" s="17">
        <f>IF(G52,O51-D52,O51)</f>
        <v>1302.5000000000005</v>
      </c>
      <c r="P52"/>
      <c r="Q52" s="1" t="b">
        <f t="shared" si="0"/>
        <v>0</v>
      </c>
      <c r="R52"/>
    </row>
    <row r="53" spans="1:18" x14ac:dyDescent="0.2">
      <c r="A53" s="3">
        <f>'206050 - Earth MotorCars - Stoc'!A40</f>
        <v>1</v>
      </c>
      <c r="B53" s="3">
        <f>'206050 - Earth MotorCars - Stoc'!B40</f>
        <v>590</v>
      </c>
      <c r="C53" s="3" t="str">
        <f>'206050 - Earth MotorCars - Stoc'!C40</f>
        <v xml:space="preserve"> Install wheels</v>
      </c>
      <c r="D53" s="3">
        <f>'206050 - Earth MotorCars - Stoc'!D40</f>
        <v>15</v>
      </c>
      <c r="E53" s="3">
        <f>'206050 - Earth MotorCars - Stoc'!E40</f>
        <v>1</v>
      </c>
      <c r="F53" s="18"/>
      <c r="G53" s="17"/>
      <c r="H53" s="18">
        <f>IF(IF(G53,1,0),IF(IF(MOD((H52+TIME(0,D53,0)),1)&gt;D$1,1,0),IF(IF(MOD((H52+TIME(0,D53,0)),1)&lt;D$4,1,0),H52+TIME(0,D53,0),(MOD(H52+TIME(0,D53,0),1)-D$4)+D$1),"Under"),H52)</f>
        <v>0.34027777777131024</v>
      </c>
      <c r="I53" s="17">
        <f>IF(G53,I52+D53,I52)</f>
        <v>325</v>
      </c>
      <c r="J53" s="17">
        <f>IF(G53,J52-D53,J52)</f>
        <v>1302.5000000000005</v>
      </c>
      <c r="L53" s="12"/>
      <c r="M53" s="18">
        <f>IF(IF(L53,1,0),IF(IF(MOD((M52+TIME(0,D53,0)),1)&gt;D$1,1,0),IF(IF(MOD((M52+TIME(0,D53,0)),1)&lt;D$4,1,0),M52+TIME(0,D53,0),(MOD(M52+TIME(0,D53,0),1)-D$4)+D$1),"Under"),M52)</f>
        <v>42681.532638888893</v>
      </c>
      <c r="N53" s="17">
        <f>IF(L53,N52+D53,N52)</f>
        <v>122</v>
      </c>
      <c r="O53" s="17">
        <f>IF(G53,O52-D53,O52)</f>
        <v>1302.5000000000005</v>
      </c>
      <c r="P53"/>
      <c r="Q53" s="1" t="b">
        <f t="shared" si="0"/>
        <v>0</v>
      </c>
      <c r="R53"/>
    </row>
    <row r="54" spans="1:18" x14ac:dyDescent="0.2">
      <c r="A54" s="3">
        <f>'206050 - Earth MotorCars - Stoc'!A41</f>
        <v>1</v>
      </c>
      <c r="B54" s="3">
        <f>'206050 - Earth MotorCars - Stoc'!B41</f>
        <v>600</v>
      </c>
      <c r="C54" s="3" t="str">
        <f>'206050 - Earth MotorCars - Stoc'!C41</f>
        <v xml:space="preserve"> Install Jacks; Sewer Hose; Spare Tire Rack; sewage hose holder</v>
      </c>
      <c r="D54" s="3">
        <f>'206050 - Earth MotorCars - Stoc'!D41</f>
        <v>25</v>
      </c>
      <c r="E54" s="3">
        <f>'206050 - Earth MotorCars - Stoc'!E41</f>
        <v>1</v>
      </c>
      <c r="F54" s="18"/>
      <c r="G54" s="17"/>
      <c r="H54" s="18">
        <f>IF(IF(G54,1,0),IF(IF(MOD((H53+TIME(0,D54,0)),1)&gt;D$1,1,0),IF(IF(MOD((H53+TIME(0,D54,0)),1)&lt;D$4,1,0),H53+TIME(0,D54,0),(MOD(H53+TIME(0,D54,0),1)-D$4)+D$1),"Under"),H53)</f>
        <v>0.34027777777131024</v>
      </c>
      <c r="I54" s="17">
        <f>IF(G54,I53+D54,I53)</f>
        <v>325</v>
      </c>
      <c r="J54" s="17">
        <f>IF(G54,J53-D54,J53)</f>
        <v>1302.5000000000005</v>
      </c>
      <c r="L54" s="12"/>
      <c r="M54" s="18">
        <f>IF(IF(L54,1,0),IF(IF(MOD((M53+TIME(0,D54,0)),1)&gt;D$1,1,0),IF(IF(MOD((M53+TIME(0,D54,0)),1)&lt;D$4,1,0),M53+TIME(0,D54,0),(MOD(M53+TIME(0,D54,0),1)-D$4)+D$1),"Under"),M53)</f>
        <v>42681.532638888893</v>
      </c>
      <c r="N54" s="17">
        <f>IF(L54,N53+D54,N53)</f>
        <v>122</v>
      </c>
      <c r="O54" s="17">
        <f>IF(G54,O53-D54,O53)</f>
        <v>1302.5000000000005</v>
      </c>
      <c r="P54"/>
      <c r="Q54" s="1" t="b">
        <f t="shared" si="0"/>
        <v>0</v>
      </c>
      <c r="R54"/>
    </row>
    <row r="55" spans="1:18" x14ac:dyDescent="0.2">
      <c r="A55" s="3">
        <f>'206050 - Earth MotorCars - Stoc'!A42</f>
        <v>1</v>
      </c>
      <c r="B55" s="3">
        <f>'206050 - Earth MotorCars - Stoc'!B42</f>
        <v>610</v>
      </c>
      <c r="C55" s="3" t="str">
        <f>'206050 - Earth MotorCars - Stoc'!C42</f>
        <v xml:space="preserve"> Fasten Water Line</v>
      </c>
      <c r="D55" s="3">
        <f>'206050 - Earth MotorCars - Stoc'!D42</f>
        <v>35</v>
      </c>
      <c r="E55" s="3">
        <f>'206050 - Earth MotorCars - Stoc'!E42</f>
        <v>1</v>
      </c>
      <c r="F55" s="18"/>
      <c r="G55" s="17"/>
      <c r="H55" s="18">
        <f>IF(IF(G55,1,0),IF(IF(MOD((H54+TIME(0,D55,0)),1)&gt;D$1,1,0),IF(IF(MOD((H54+TIME(0,D55,0)),1)&lt;D$4,1,0),H54+TIME(0,D55,0),(MOD(H54+TIME(0,D55,0),1)-D$4)+D$1),"Under"),H54)</f>
        <v>0.34027777777131024</v>
      </c>
      <c r="I55" s="17">
        <f>IF(G55,I54+D55,I54)</f>
        <v>325</v>
      </c>
      <c r="J55" s="17">
        <f>IF(G55,J54-D55,J54)</f>
        <v>1302.5000000000005</v>
      </c>
      <c r="L55" s="12"/>
      <c r="M55" s="18">
        <f>IF(IF(L55,1,0),IF(IF(MOD((M54+TIME(0,D55,0)),1)&gt;D$1,1,0),IF(IF(MOD((M54+TIME(0,D55,0)),1)&lt;D$4,1,0),M54+TIME(0,D55,0),(MOD(M54+TIME(0,D55,0),1)-D$4)+D$1),"Under"),M54)</f>
        <v>42681.532638888893</v>
      </c>
      <c r="N55" s="17">
        <f>IF(L55,N54+D55,N54)</f>
        <v>122</v>
      </c>
      <c r="O55" s="17">
        <f>IF(G55,O54-D55,O54)</f>
        <v>1302.5000000000005</v>
      </c>
      <c r="P55"/>
      <c r="Q55" s="1" t="b">
        <f t="shared" si="0"/>
        <v>0</v>
      </c>
      <c r="R55"/>
    </row>
    <row r="56" spans="1:18" x14ac:dyDescent="0.2">
      <c r="A56" s="3">
        <f>'206050 - Earth MotorCars - Stoc'!A43</f>
        <v>1</v>
      </c>
      <c r="B56" s="3">
        <f>'206050 - Earth MotorCars - Stoc'!B43</f>
        <v>620</v>
      </c>
      <c r="C56" s="3" t="str">
        <f>'206050 - Earth MotorCars - Stoc'!C43</f>
        <v xml:space="preserve"> Fresh Water Fill and Vent Hoses</v>
      </c>
      <c r="D56" s="3">
        <f>'206050 - Earth MotorCars - Stoc'!D43</f>
        <v>5</v>
      </c>
      <c r="E56" s="3">
        <f>'206050 - Earth MotorCars - Stoc'!E43</f>
        <v>1</v>
      </c>
      <c r="F56" s="18"/>
      <c r="G56" s="17"/>
      <c r="H56" s="18">
        <f>IF(IF(G56,1,0),IF(IF(MOD((H55+TIME(0,D56,0)),1)&gt;D$1,1,0),IF(IF(MOD((H55+TIME(0,D56,0)),1)&lt;D$4,1,0),H55+TIME(0,D56,0),(MOD(H55+TIME(0,D56,0),1)-D$4)+D$1),"Under"),H55)</f>
        <v>0.34027777777131024</v>
      </c>
      <c r="I56" s="17">
        <f>IF(G56,I55+D56,I55)</f>
        <v>325</v>
      </c>
      <c r="J56" s="17">
        <f>IF(G56,J55-D56,J55)</f>
        <v>1302.5000000000005</v>
      </c>
      <c r="L56" s="12"/>
      <c r="M56" s="18">
        <f>IF(IF(L56,1,0),IF(IF(MOD((M55+TIME(0,D56,0)),1)&gt;D$1,1,0),IF(IF(MOD((M55+TIME(0,D56,0)),1)&lt;D$4,1,0),M55+TIME(0,D56,0),(MOD(M55+TIME(0,D56,0),1)-D$4)+D$1),"Under"),M55)</f>
        <v>42681.532638888893</v>
      </c>
      <c r="N56" s="17">
        <f>IF(L56,N55+D56,N55)</f>
        <v>122</v>
      </c>
      <c r="O56" s="17">
        <f>IF(G56,O55-D56,O55)</f>
        <v>1302.5000000000005</v>
      </c>
      <c r="P56"/>
      <c r="Q56" s="1" t="b">
        <f t="shared" si="0"/>
        <v>0</v>
      </c>
      <c r="R56"/>
    </row>
    <row r="58" spans="1:18" x14ac:dyDescent="0.2">
      <c r="I58" s="11"/>
    </row>
    <row r="60" spans="1:18" x14ac:dyDescent="0.2">
      <c r="D60" s="2">
        <f>D10/60</f>
        <v>19.916666666666668</v>
      </c>
    </row>
  </sheetData>
  <mergeCells count="2">
    <mergeCell ref="L14:O14"/>
    <mergeCell ref="G14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20" sqref="D20"/>
    </sheetView>
  </sheetViews>
  <sheetFormatPr baseColWidth="10" defaultRowHeight="16" x14ac:dyDescent="0.2"/>
  <cols>
    <col min="1" max="1" width="6.83203125" bestFit="1" customWidth="1"/>
    <col min="2" max="2" width="10.5" bestFit="1" customWidth="1"/>
    <col min="3" max="3" width="52.1640625" bestFit="1" customWidth="1"/>
    <col min="4" max="4" width="10.1640625" bestFit="1" customWidth="1"/>
    <col min="5" max="5" width="7.1640625" bestFit="1" customWidth="1"/>
    <col min="6" max="6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7</v>
      </c>
      <c r="D2">
        <v>270</v>
      </c>
      <c r="E2">
        <v>1</v>
      </c>
      <c r="F2" t="s">
        <v>8</v>
      </c>
    </row>
    <row r="3" spans="1:6" x14ac:dyDescent="0.2">
      <c r="A3">
        <v>1</v>
      </c>
      <c r="B3">
        <v>30</v>
      </c>
      <c r="C3" t="s">
        <v>9</v>
      </c>
      <c r="D3">
        <v>20</v>
      </c>
      <c r="E3">
        <v>1</v>
      </c>
      <c r="F3" t="s">
        <v>10</v>
      </c>
    </row>
    <row r="4" spans="1:6" x14ac:dyDescent="0.2">
      <c r="A4">
        <v>1</v>
      </c>
      <c r="B4">
        <v>40</v>
      </c>
      <c r="C4" t="s">
        <v>11</v>
      </c>
      <c r="D4">
        <v>15</v>
      </c>
      <c r="E4">
        <v>1</v>
      </c>
      <c r="F4" t="s">
        <v>8</v>
      </c>
    </row>
    <row r="5" spans="1:6" x14ac:dyDescent="0.2">
      <c r="A5">
        <v>1</v>
      </c>
      <c r="B5">
        <v>50</v>
      </c>
      <c r="C5" t="s">
        <v>12</v>
      </c>
      <c r="D5">
        <v>30</v>
      </c>
      <c r="E5">
        <v>1</v>
      </c>
      <c r="F5" t="s">
        <v>8</v>
      </c>
    </row>
    <row r="6" spans="1:6" x14ac:dyDescent="0.2">
      <c r="A6">
        <v>1</v>
      </c>
      <c r="B6">
        <v>60</v>
      </c>
      <c r="C6" t="s">
        <v>13</v>
      </c>
      <c r="D6">
        <v>60</v>
      </c>
      <c r="E6">
        <v>1</v>
      </c>
      <c r="F6" t="s">
        <v>8</v>
      </c>
    </row>
    <row r="7" spans="1:6" x14ac:dyDescent="0.2">
      <c r="A7">
        <v>1</v>
      </c>
      <c r="B7">
        <v>70</v>
      </c>
      <c r="C7" t="s">
        <v>30</v>
      </c>
      <c r="D7">
        <v>24</v>
      </c>
      <c r="E7">
        <v>1</v>
      </c>
      <c r="F7" t="s">
        <v>10</v>
      </c>
    </row>
    <row r="8" spans="1:6" x14ac:dyDescent="0.2">
      <c r="A8">
        <v>1</v>
      </c>
      <c r="B8">
        <v>80</v>
      </c>
      <c r="C8" t="s">
        <v>15</v>
      </c>
      <c r="D8">
        <v>15</v>
      </c>
      <c r="E8">
        <v>1</v>
      </c>
      <c r="F8" t="s">
        <v>10</v>
      </c>
    </row>
    <row r="9" spans="1:6" x14ac:dyDescent="0.2">
      <c r="A9">
        <v>1</v>
      </c>
      <c r="B9">
        <v>90</v>
      </c>
      <c r="C9" t="s">
        <v>16</v>
      </c>
      <c r="D9">
        <v>8</v>
      </c>
      <c r="E9">
        <v>2</v>
      </c>
      <c r="F9" t="s">
        <v>17</v>
      </c>
    </row>
    <row r="10" spans="1:6" x14ac:dyDescent="0.2">
      <c r="A10">
        <v>1</v>
      </c>
      <c r="B10">
        <v>100</v>
      </c>
      <c r="C10" t="s">
        <v>18</v>
      </c>
      <c r="D10">
        <v>20</v>
      </c>
      <c r="E10">
        <v>2</v>
      </c>
      <c r="F10" t="s">
        <v>17</v>
      </c>
    </row>
    <row r="11" spans="1:6" x14ac:dyDescent="0.2">
      <c r="A11">
        <v>1</v>
      </c>
      <c r="B11" t="s">
        <v>19</v>
      </c>
      <c r="C11" t="s">
        <v>20</v>
      </c>
      <c r="D11">
        <v>10</v>
      </c>
      <c r="E11">
        <v>2</v>
      </c>
      <c r="F11" t="s">
        <v>17</v>
      </c>
    </row>
    <row r="12" spans="1:6" x14ac:dyDescent="0.2">
      <c r="A12">
        <v>1</v>
      </c>
      <c r="B12">
        <v>130</v>
      </c>
      <c r="C12" t="s">
        <v>21</v>
      </c>
      <c r="D12">
        <v>30</v>
      </c>
      <c r="E12">
        <v>1</v>
      </c>
      <c r="F12" t="s">
        <v>8</v>
      </c>
    </row>
    <row r="13" spans="1:6" x14ac:dyDescent="0.2">
      <c r="A13">
        <v>1</v>
      </c>
      <c r="B13">
        <v>140</v>
      </c>
      <c r="C13" t="s">
        <v>22</v>
      </c>
      <c r="D13">
        <v>15</v>
      </c>
      <c r="E13">
        <v>1</v>
      </c>
      <c r="F13" t="s">
        <v>8</v>
      </c>
    </row>
    <row r="14" spans="1:6" x14ac:dyDescent="0.2">
      <c r="A14">
        <v>1</v>
      </c>
      <c r="B14">
        <v>150</v>
      </c>
      <c r="C14" t="s">
        <v>23</v>
      </c>
      <c r="D14">
        <v>10</v>
      </c>
      <c r="E14">
        <v>1</v>
      </c>
      <c r="F14" t="s">
        <v>8</v>
      </c>
    </row>
    <row r="15" spans="1:6" x14ac:dyDescent="0.2">
      <c r="A15">
        <v>1</v>
      </c>
      <c r="B15">
        <v>160</v>
      </c>
      <c r="C15" t="s">
        <v>24</v>
      </c>
      <c r="D15">
        <v>20</v>
      </c>
      <c r="E15">
        <v>1</v>
      </c>
      <c r="F15" t="s">
        <v>8</v>
      </c>
    </row>
    <row r="16" spans="1:6" x14ac:dyDescent="0.2">
      <c r="A16">
        <v>1</v>
      </c>
      <c r="B16">
        <v>170</v>
      </c>
      <c r="C16" t="s">
        <v>25</v>
      </c>
      <c r="D16">
        <v>65</v>
      </c>
      <c r="E16">
        <v>2</v>
      </c>
      <c r="F16" t="s">
        <v>17</v>
      </c>
    </row>
    <row r="17" spans="1:6" x14ac:dyDescent="0.2">
      <c r="A17">
        <v>1</v>
      </c>
      <c r="B17" t="s">
        <v>26</v>
      </c>
      <c r="C17" t="s">
        <v>27</v>
      </c>
      <c r="D17">
        <v>3</v>
      </c>
      <c r="E17">
        <v>1</v>
      </c>
      <c r="F17" t="s">
        <v>8</v>
      </c>
    </row>
    <row r="18" spans="1:6" x14ac:dyDescent="0.2">
      <c r="A18">
        <v>1</v>
      </c>
      <c r="B18">
        <v>280</v>
      </c>
      <c r="C18" t="s">
        <v>28</v>
      </c>
      <c r="D18">
        <v>50</v>
      </c>
      <c r="E18">
        <v>2</v>
      </c>
      <c r="F18" t="s">
        <v>17</v>
      </c>
    </row>
    <row r="19" spans="1:6" x14ac:dyDescent="0.2">
      <c r="A19">
        <v>1</v>
      </c>
      <c r="B19">
        <v>290</v>
      </c>
      <c r="C19" t="s">
        <v>29</v>
      </c>
      <c r="D19">
        <v>60</v>
      </c>
      <c r="E19">
        <v>2</v>
      </c>
      <c r="F19" t="s">
        <v>17</v>
      </c>
    </row>
    <row r="20" spans="1:6" x14ac:dyDescent="0.2">
      <c r="A20">
        <v>1</v>
      </c>
      <c r="B20">
        <v>310</v>
      </c>
      <c r="C20" t="s">
        <v>14</v>
      </c>
      <c r="D20">
        <v>8</v>
      </c>
      <c r="E20">
        <v>2</v>
      </c>
      <c r="F20" t="s">
        <v>17</v>
      </c>
    </row>
    <row r="21" spans="1:6" x14ac:dyDescent="0.2">
      <c r="A21">
        <v>1</v>
      </c>
      <c r="B21">
        <v>320</v>
      </c>
      <c r="C21" t="s">
        <v>31</v>
      </c>
      <c r="D21">
        <v>90</v>
      </c>
      <c r="E21">
        <v>2</v>
      </c>
      <c r="F21" t="s">
        <v>17</v>
      </c>
    </row>
    <row r="22" spans="1:6" x14ac:dyDescent="0.2">
      <c r="A22">
        <v>1</v>
      </c>
      <c r="B22" t="s">
        <v>32</v>
      </c>
      <c r="C22" t="s">
        <v>33</v>
      </c>
      <c r="D22">
        <v>3</v>
      </c>
      <c r="E22">
        <v>1</v>
      </c>
      <c r="F22" t="s">
        <v>8</v>
      </c>
    </row>
    <row r="23" spans="1:6" x14ac:dyDescent="0.2">
      <c r="A23">
        <v>1</v>
      </c>
      <c r="B23">
        <v>410</v>
      </c>
      <c r="C23" t="s">
        <v>34</v>
      </c>
      <c r="D23">
        <v>20</v>
      </c>
      <c r="E23">
        <v>2</v>
      </c>
      <c r="F23" t="s">
        <v>17</v>
      </c>
    </row>
    <row r="24" spans="1:6" x14ac:dyDescent="0.2">
      <c r="A24">
        <v>1</v>
      </c>
      <c r="B24">
        <v>420</v>
      </c>
      <c r="C24" t="s">
        <v>35</v>
      </c>
      <c r="D24">
        <v>60</v>
      </c>
      <c r="E24">
        <v>2</v>
      </c>
      <c r="F24" t="s">
        <v>17</v>
      </c>
    </row>
    <row r="25" spans="1:6" x14ac:dyDescent="0.2">
      <c r="A25">
        <v>1</v>
      </c>
      <c r="B25">
        <v>430</v>
      </c>
      <c r="C25" t="s">
        <v>36</v>
      </c>
      <c r="D25">
        <v>24</v>
      </c>
      <c r="E25">
        <v>2</v>
      </c>
      <c r="F25" t="s">
        <v>17</v>
      </c>
    </row>
    <row r="26" spans="1:6" x14ac:dyDescent="0.2">
      <c r="A26">
        <v>1</v>
      </c>
      <c r="B26">
        <v>440</v>
      </c>
      <c r="C26" t="s">
        <v>37</v>
      </c>
      <c r="D26">
        <v>15</v>
      </c>
      <c r="E26">
        <v>2</v>
      </c>
      <c r="F26" t="s">
        <v>17</v>
      </c>
    </row>
    <row r="27" spans="1:6" x14ac:dyDescent="0.2">
      <c r="A27">
        <v>1</v>
      </c>
      <c r="B27">
        <v>450</v>
      </c>
      <c r="C27" t="s">
        <v>38</v>
      </c>
      <c r="D27">
        <v>100</v>
      </c>
      <c r="E27">
        <v>2</v>
      </c>
      <c r="F27" t="s">
        <v>17</v>
      </c>
    </row>
    <row r="28" spans="1:6" x14ac:dyDescent="0.2">
      <c r="A28">
        <v>1</v>
      </c>
      <c r="B28">
        <v>460</v>
      </c>
      <c r="C28" t="s">
        <v>39</v>
      </c>
      <c r="D28">
        <v>60</v>
      </c>
      <c r="E28">
        <v>2</v>
      </c>
      <c r="F28" t="s">
        <v>17</v>
      </c>
    </row>
    <row r="29" spans="1:6" x14ac:dyDescent="0.2">
      <c r="A29">
        <v>1</v>
      </c>
      <c r="B29">
        <v>470</v>
      </c>
      <c r="C29" t="s">
        <v>40</v>
      </c>
      <c r="D29">
        <v>80</v>
      </c>
      <c r="E29">
        <v>2</v>
      </c>
      <c r="F29" t="s">
        <v>17</v>
      </c>
    </row>
    <row r="30" spans="1:6" x14ac:dyDescent="0.2">
      <c r="A30">
        <v>1</v>
      </c>
      <c r="B30" t="s">
        <v>41</v>
      </c>
      <c r="C30" t="s">
        <v>42</v>
      </c>
      <c r="D30">
        <v>10</v>
      </c>
      <c r="E30">
        <v>1</v>
      </c>
      <c r="F30" t="s">
        <v>8</v>
      </c>
    </row>
    <row r="31" spans="1:6" x14ac:dyDescent="0.2">
      <c r="A31">
        <v>1</v>
      </c>
      <c r="B31" t="s">
        <v>41</v>
      </c>
      <c r="C31" t="s">
        <v>43</v>
      </c>
      <c r="D31">
        <v>7</v>
      </c>
      <c r="E31">
        <v>1</v>
      </c>
      <c r="F31" t="s">
        <v>8</v>
      </c>
    </row>
    <row r="32" spans="1:6" x14ac:dyDescent="0.2">
      <c r="A32">
        <v>1</v>
      </c>
      <c r="B32">
        <v>480</v>
      </c>
      <c r="C32" t="s">
        <v>44</v>
      </c>
      <c r="D32">
        <v>10</v>
      </c>
      <c r="E32">
        <v>1</v>
      </c>
      <c r="F32" t="s">
        <v>8</v>
      </c>
    </row>
    <row r="33" spans="1:6" x14ac:dyDescent="0.2">
      <c r="A33">
        <v>1</v>
      </c>
      <c r="B33">
        <v>490</v>
      </c>
      <c r="C33" t="s">
        <v>45</v>
      </c>
      <c r="D33">
        <v>25</v>
      </c>
      <c r="E33">
        <v>1</v>
      </c>
      <c r="F33" t="s">
        <v>8</v>
      </c>
    </row>
    <row r="34" spans="1:6" x14ac:dyDescent="0.2">
      <c r="A34">
        <v>1</v>
      </c>
      <c r="B34">
        <v>500</v>
      </c>
      <c r="C34" t="s">
        <v>46</v>
      </c>
      <c r="D34">
        <v>15</v>
      </c>
      <c r="E34">
        <v>1</v>
      </c>
      <c r="F34" t="s">
        <v>8</v>
      </c>
    </row>
    <row r="35" spans="1:6" x14ac:dyDescent="0.2">
      <c r="A35">
        <v>1</v>
      </c>
      <c r="B35">
        <v>520</v>
      </c>
      <c r="C35" t="s">
        <v>47</v>
      </c>
      <c r="D35">
        <v>70</v>
      </c>
      <c r="E35">
        <v>1</v>
      </c>
      <c r="F35" t="s">
        <v>8</v>
      </c>
    </row>
    <row r="36" spans="1:6" x14ac:dyDescent="0.2">
      <c r="A36">
        <v>1</v>
      </c>
      <c r="B36" t="s">
        <v>48</v>
      </c>
      <c r="C36" t="s">
        <v>49</v>
      </c>
      <c r="D36">
        <v>20</v>
      </c>
      <c r="E36">
        <v>1</v>
      </c>
      <c r="F36" t="s">
        <v>8</v>
      </c>
    </row>
    <row r="37" spans="1:6" x14ac:dyDescent="0.2">
      <c r="A37">
        <v>1</v>
      </c>
      <c r="B37">
        <v>540</v>
      </c>
      <c r="C37" t="s">
        <v>50</v>
      </c>
      <c r="D37">
        <v>20</v>
      </c>
      <c r="E37">
        <v>1</v>
      </c>
      <c r="F37" t="s">
        <v>8</v>
      </c>
    </row>
    <row r="38" spans="1:6" x14ac:dyDescent="0.2">
      <c r="A38">
        <v>1</v>
      </c>
      <c r="B38">
        <v>550</v>
      </c>
      <c r="C38" t="s">
        <v>51</v>
      </c>
      <c r="D38">
        <v>20</v>
      </c>
      <c r="E38">
        <v>1</v>
      </c>
      <c r="F38" t="s">
        <v>8</v>
      </c>
    </row>
    <row r="39" spans="1:6" x14ac:dyDescent="0.2">
      <c r="A39">
        <v>1</v>
      </c>
      <c r="B39">
        <v>560</v>
      </c>
      <c r="C39" t="s">
        <v>52</v>
      </c>
      <c r="D39">
        <v>3</v>
      </c>
      <c r="E39">
        <v>1</v>
      </c>
      <c r="F39" t="s">
        <v>8</v>
      </c>
    </row>
    <row r="40" spans="1:6" x14ac:dyDescent="0.2">
      <c r="A40">
        <v>1</v>
      </c>
      <c r="B40">
        <v>590</v>
      </c>
      <c r="C40" t="s">
        <v>53</v>
      </c>
      <c r="D40">
        <v>15</v>
      </c>
      <c r="E40">
        <v>1</v>
      </c>
      <c r="F40" t="s">
        <v>8</v>
      </c>
    </row>
    <row r="41" spans="1:6" x14ac:dyDescent="0.2">
      <c r="A41">
        <v>1</v>
      </c>
      <c r="B41">
        <v>600</v>
      </c>
      <c r="C41" t="s">
        <v>54</v>
      </c>
      <c r="D41">
        <v>25</v>
      </c>
      <c r="E41">
        <v>1</v>
      </c>
      <c r="F41" t="s">
        <v>8</v>
      </c>
    </row>
    <row r="42" spans="1:6" x14ac:dyDescent="0.2">
      <c r="A42">
        <v>1</v>
      </c>
      <c r="B42">
        <v>610</v>
      </c>
      <c r="C42" t="s">
        <v>55</v>
      </c>
      <c r="D42">
        <v>35</v>
      </c>
      <c r="E42">
        <v>1</v>
      </c>
      <c r="F42" t="s">
        <v>8</v>
      </c>
    </row>
    <row r="43" spans="1:6" x14ac:dyDescent="0.2">
      <c r="A43">
        <v>1</v>
      </c>
      <c r="B43">
        <v>620</v>
      </c>
      <c r="C43" t="s">
        <v>56</v>
      </c>
      <c r="D43">
        <v>5</v>
      </c>
      <c r="E43">
        <v>1</v>
      </c>
      <c r="F43" t="s">
        <v>8</v>
      </c>
    </row>
    <row r="44" spans="1:6" x14ac:dyDescent="0.2">
      <c r="D44">
        <v>1465</v>
      </c>
    </row>
    <row r="45" spans="1:6" x14ac:dyDescent="0.2">
      <c r="D45">
        <v>24.416667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206050 - Earth MotorCars - Stoc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2016-11-08T16:39:14Z</dcterms:created>
  <dcterms:modified xsi:type="dcterms:W3CDTF">2016-11-10T18:21:49Z</dcterms:modified>
</cp:coreProperties>
</file>