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102" documentId="13_ncr:1_{4E655DA3-6644-44D5-B8A3-390376DF86AC}" xr6:coauthVersionLast="47" xr6:coauthVersionMax="47" xr10:uidLastSave="{D23C0BA8-594D-4BFA-8AF4-6F394CA3A874}"/>
  <bookViews>
    <workbookView xWindow="-108" yWindow="-108" windowWidth="23256" windowHeight="12456" tabRatio="853" firstSheet="4" activeTab="11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tasks" sheetId="3" r:id="rId6"/>
    <sheet name="spare_parts" sheetId="7" r:id="rId7"/>
    <sheet name="task_compatibility" sheetId="4" r:id="rId8"/>
    <sheet name="capacity_base_vessels" sheetId="6" r:id="rId9"/>
    <sheet name="holding_costs" sheetId="8" r:id="rId10"/>
    <sheet name="spare_parts_required" sheetId="9" r:id="rId11"/>
    <sheet name="max_capacity" sheetId="10" r:id="rId12"/>
    <sheet name="reorder_leve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3" l="1" a="1"/>
  <c r="A2" i="13" s="1"/>
  <c r="A2" i="12" a="1"/>
  <c r="A2" i="12" s="1"/>
  <c r="B1" i="11" s="1" a="1"/>
  <c r="B1" i="11" s="1"/>
  <c r="G2" i="2"/>
  <c r="A2" i="11" a="1"/>
  <c r="A2" i="11" s="1"/>
  <c r="A2" i="10" a="1"/>
  <c r="A2" i="10" s="1"/>
  <c r="B1" i="9" a="1"/>
  <c r="B1" i="9" s="1"/>
  <c r="A2" i="9" a="1"/>
  <c r="A2" i="9" s="1"/>
  <c r="A2" i="8" a="1"/>
  <c r="A2" i="8" s="1"/>
  <c r="B1" i="6" a="1"/>
  <c r="B1" i="6" s="1"/>
  <c r="A2" i="6" a="1"/>
  <c r="A2" i="6" s="1"/>
  <c r="B1" i="4" a="1"/>
  <c r="B1" i="4" s="1"/>
  <c r="A2" i="4" a="1"/>
  <c r="A2" i="4" s="1"/>
  <c r="B1" i="8" l="1" a="1"/>
  <c r="B1" i="8" s="1"/>
  <c r="B1" i="10" a="1"/>
  <c r="B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<sst xmlns="http://schemas.openxmlformats.org/spreadsheetml/2006/main" count="53" uniqueCount="45">
  <si>
    <t>B1</t>
  </si>
  <si>
    <t>B2</t>
  </si>
  <si>
    <t>distance</t>
  </si>
  <si>
    <t>technicians_available</t>
  </si>
  <si>
    <t>cost</t>
  </si>
  <si>
    <t>V1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</si>
  <si>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</si>
  <si>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</si>
  <si>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</si>
  <si>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</si>
  <si>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</si>
  <si>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</si>
  <si>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</si>
  <si>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</si>
  <si>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</si>
  <si>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</si>
  <si>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</si>
  <si>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</si>
  <si>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</si>
  <si>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</si>
  <si>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</si>
  <si>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</si>
  <si>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</si>
  <si>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</si>
  <si>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</si>
  <si>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</si>
  <si>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</si>
  <si>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</si>
  <si>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</si>
  <si>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</si>
  <si>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</si>
  <si>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</si>
  <si>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</si>
  <si>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</si>
  <si>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</si>
  <si>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</si>
  <si>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</si>
  <si>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order_cost</t>
  </si>
  <si>
    <t>lead_time</t>
  </si>
  <si>
    <t>MV</t>
  </si>
  <si>
    <t>V4</t>
  </si>
  <si>
    <t>max_capacity_for_docking</t>
  </si>
  <si>
    <t>additional_time</t>
  </si>
  <si>
    <t>tech_standby_cost</t>
  </si>
  <si>
    <t>initial_inventory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</si>
</sst>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I2"/>
  <sheetViews>
    <sheetView workbookViewId="0">
      <selection activeCell="I13" sqref="I1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  <col min="9" max="9" width="15.33203125" bestFit="1" customWidth="1"/>
  </cols>
  <sheetData>
    <row r="1" spans="1:9" x14ac:dyDescent="0.3">
      <c r="A1" t="s">
        <v>23</v>
      </c>
      <c r="B1" t="s">
        <v>24</v>
      </c>
      <c r="C1" t="s">
        <v>26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43</v>
      </c>
    </row>
    <row r="2" spans="1:9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  <c r="I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F18" sqref="F18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25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L4"/>
  <sheetViews>
    <sheetView workbookViewId="0">
      <selection activeCell="D11" sqref="D11"/>
    </sheetView>
  </sheetViews>
  <sheetFormatPr defaultRowHeight="14.4" x14ac:dyDescent="0.3"/>
  <cols>
    <col min="5" max="5" width="14.77734375" bestFit="1" customWidth="1"/>
    <col min="7" max="7" width="11.6640625" bestFit="1" customWidth="1"/>
    <col min="9" max="9" width="16.21875" bestFit="1" customWidth="1"/>
    <col min="10" max="10" width="12.77734375" bestFit="1" customWidth="1"/>
    <col min="11" max="11" width="14.5546875" customWidth="1"/>
    <col min="12" max="12" width="12.77734375" bestFit="1" customWidth="1"/>
  </cols>
  <sheetData>
    <row r="1" spans="1:12" x14ac:dyDescent="0.3">
      <c r="A1" t="s">
        <v>25</v>
      </c>
      <c r="B1" t="s">
        <v>39</v>
      </c>
      <c r="C1" t="s">
        <v>6</v>
      </c>
      <c r="D1" t="s">
        <v>7</v>
      </c>
      <c r="E1" t="s">
        <v>27</v>
      </c>
      <c r="F1" t="s">
        <v>8</v>
      </c>
      <c r="G1" t="s">
        <v>9</v>
      </c>
      <c r="H1" t="s">
        <v>10</v>
      </c>
      <c r="I1" t="s">
        <v>11</v>
      </c>
      <c r="J1" t="s">
        <v>28</v>
      </c>
      <c r="K1" t="s">
        <v>29</v>
      </c>
      <c r="L1" t="s">
        <v>42</v>
      </c>
    </row>
    <row r="2" spans="1:12" x14ac:dyDescent="0.3">
      <c r="A2" t="s">
        <v>5</v>
      </c>
      <c r="B2">
        <v>0</v>
      </c>
      <c r="C2" s="1">
        <v>2</v>
      </c>
      <c r="D2">
        <v>20</v>
      </c>
      <c r="E2">
        <v>166.67</v>
      </c>
      <c r="F2">
        <v>10</v>
      </c>
      <c r="G2">
        <f>15/60</f>
        <v>0.25</v>
      </c>
      <c r="H2">
        <v>5</v>
      </c>
      <c r="I2">
        <v>12</v>
      </c>
      <c r="J2">
        <v>10000</v>
      </c>
      <c r="K2">
        <v>166.67</v>
      </c>
      <c r="L2">
        <v>36</v>
      </c>
    </row>
    <row r="3" spans="1:12" x14ac:dyDescent="0.3">
      <c r="A3" t="s">
        <v>40</v>
      </c>
      <c r="B3">
        <v>1</v>
      </c>
      <c r="C3">
        <v>4</v>
      </c>
      <c r="D3">
        <v>18</v>
      </c>
      <c r="E3">
        <v>800</v>
      </c>
      <c r="F3">
        <v>40</v>
      </c>
      <c r="G3">
        <v>0</v>
      </c>
      <c r="H3">
        <v>1</v>
      </c>
      <c r="I3">
        <v>168</v>
      </c>
      <c r="J3">
        <v>10000</v>
      </c>
      <c r="K3">
        <v>50</v>
      </c>
      <c r="L3">
        <v>0</v>
      </c>
    </row>
    <row r="4" spans="1:12" x14ac:dyDescent="0.3"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B1" sqref="B1:B3"/>
    </sheetView>
  </sheetViews>
  <sheetFormatPr defaultRowHeight="14.4" x14ac:dyDescent="0.3"/>
  <cols>
    <col min="2" max="2" width="13.44140625" bestFit="1" customWidth="1"/>
  </cols>
  <sheetData>
    <row r="1" spans="1:1" x14ac:dyDescent="0.3">
      <c r="A1" t="s">
        <v>25</v>
      </c>
    </row>
    <row r="2" spans="1:1" x14ac:dyDescent="0.3">
      <c r="A2" t="str" cm="1">
        <f t="array" ref="A2">_xlfn._xlws.FILTER(vessels!A2:A100, vessels!B2:B100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E4"/>
  <sheetViews>
    <sheetView workbookViewId="0">
      <selection activeCell="F5" sqref="F5"/>
    </sheetView>
  </sheetViews>
  <sheetFormatPr defaultRowHeight="14.4" x14ac:dyDescent="0.3"/>
  <cols>
    <col min="3" max="3" width="21.33203125" bestFit="1" customWidth="1"/>
    <col min="4" max="4" width="18.44140625" bestFit="1" customWidth="1"/>
    <col min="5" max="5" width="13.44140625" bestFit="1" customWidth="1"/>
  </cols>
  <sheetData>
    <row r="1" spans="1:5" x14ac:dyDescent="0.3">
      <c r="A1" t="s">
        <v>25</v>
      </c>
      <c r="B1" t="s">
        <v>2</v>
      </c>
      <c r="C1" t="s">
        <v>41</v>
      </c>
      <c r="D1" t="s">
        <v>3</v>
      </c>
      <c r="E1" t="s">
        <v>44</v>
      </c>
    </row>
    <row r="2" spans="1:5" x14ac:dyDescent="0.3">
      <c r="A2" t="str" cm="1">
        <f t="array" ref="A2:A4">_xlfn.LET(
    _xlpm.baseList, _xlfn._xlws.FILTER(bases!A2:A100, bases!A2:A100 &lt;&gt; ""),
    _xlpm.vesselList, _xlfn._xlws.FILTER(vessels!A2:A100, vessels!B2:B100 = 1),
    _xlfn.VSTACK(_xlpm.baseList, _xlpm.vesselList)
)</f>
        <v>B1</v>
      </c>
      <c r="B2">
        <v>60</v>
      </c>
      <c r="C2">
        <v>0</v>
      </c>
      <c r="D2">
        <v>20</v>
      </c>
      <c r="E2">
        <v>400</v>
      </c>
    </row>
    <row r="3" spans="1:5" x14ac:dyDescent="0.3">
      <c r="A3" t="str">
        <v>B2</v>
      </c>
      <c r="B3">
        <v>80</v>
      </c>
      <c r="C3">
        <v>0</v>
      </c>
      <c r="D3">
        <v>16</v>
      </c>
      <c r="E3">
        <v>400</v>
      </c>
    </row>
    <row r="4" spans="1:5" x14ac:dyDescent="0.3">
      <c r="A4" t="str">
        <v>V4</v>
      </c>
      <c r="B4">
        <v>1</v>
      </c>
      <c r="C4">
        <v>2</v>
      </c>
      <c r="D4">
        <v>12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25</v>
      </c>
      <c r="B1" t="s">
        <v>19</v>
      </c>
      <c r="C1" t="s">
        <v>15</v>
      </c>
      <c r="D1" t="s">
        <v>16</v>
      </c>
      <c r="E1" t="s">
        <v>17</v>
      </c>
      <c r="F1" t="s">
        <v>18</v>
      </c>
      <c r="G1" t="s">
        <v>22</v>
      </c>
    </row>
    <row r="2" spans="1:7" x14ac:dyDescent="0.3">
      <c r="A2" t="s">
        <v>12</v>
      </c>
      <c r="B2" t="s">
        <v>21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13</v>
      </c>
      <c r="B3" t="s">
        <v>21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14</v>
      </c>
      <c r="B4" t="s">
        <v>20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3"/>
  <sheetViews>
    <sheetView workbookViewId="0">
      <selection activeCell="S6" sqref="S6"/>
    </sheetView>
  </sheetViews>
  <sheetFormatPr defaultRowHeight="14.4" x14ac:dyDescent="0.3"/>
  <sheetData>
    <row r="1" spans="1:3" x14ac:dyDescent="0.3">
      <c r="A1" t="s">
        <v>25</v>
      </c>
      <c r="B1" t="s">
        <v>37</v>
      </c>
      <c r="C1" t="s">
        <v>38</v>
      </c>
    </row>
    <row r="2" spans="1:3" x14ac:dyDescent="0.3">
      <c r="A2" t="s">
        <v>35</v>
      </c>
      <c r="B2">
        <v>0</v>
      </c>
      <c r="C2">
        <v>2</v>
      </c>
    </row>
    <row r="3" spans="1:3" x14ac:dyDescent="0.3">
      <c r="A3" t="s">
        <v>36</v>
      </c>
      <c r="B3">
        <v>0</v>
      </c>
      <c r="C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C4"/>
  <sheetViews>
    <sheetView workbookViewId="0">
      <selection activeCell="E7" sqref="E7"/>
    </sheetView>
  </sheetViews>
  <sheetFormatPr defaultRowHeight="14.4" x14ac:dyDescent="0.3"/>
  <sheetData>
    <row r="1" spans="1:3" x14ac:dyDescent="0.3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3">
      <c r="A2" t="str" cm="1">
        <f t="array" ref="A2:A4">_xlfn._xlws.FILTER(tasks!A2:A100, tasks!A2:A100&lt;&gt;"")</f>
        <v>M1</v>
      </c>
      <c r="B2">
        <v>1</v>
      </c>
      <c r="C2">
        <v>1</v>
      </c>
    </row>
    <row r="3" spans="1:3" x14ac:dyDescent="0.3">
      <c r="A3" t="str">
        <v>M2</v>
      </c>
      <c r="B3">
        <v>1</v>
      </c>
      <c r="C3">
        <v>1</v>
      </c>
    </row>
    <row r="4" spans="1:3" x14ac:dyDescent="0.3">
      <c r="A4" t="str">
        <v>M3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C3"/>
  <sheetViews>
    <sheetView workbookViewId="0">
      <selection activeCell="C4" sqref="C4"/>
    </sheetView>
  </sheetViews>
  <sheetFormatPr defaultRowHeight="14.4" x14ac:dyDescent="0.3"/>
  <sheetData>
    <row r="1" spans="1:3" x14ac:dyDescent="0.3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3">
      <c r="A2" t="str" cm="1">
        <f t="array" ref="A2:A3">_xlfn._xlws.FILTER(bases!A2:A100, bases!A2:A100&lt;&gt;"")</f>
        <v>B1</v>
      </c>
      <c r="B2">
        <v>4</v>
      </c>
      <c r="C2">
        <v>1</v>
      </c>
    </row>
    <row r="3" spans="1:3" x14ac:dyDescent="0.3">
      <c r="A3" t="str">
        <v>B2</v>
      </c>
      <c r="B3">
        <v>3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D3"/>
  <sheetViews>
    <sheetView workbookViewId="0">
      <selection activeCell="G7" sqref="G7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0</v>
      </c>
      <c r="C2">
        <v>0</v>
      </c>
      <c r="D2">
        <v>0</v>
      </c>
    </row>
    <row r="3" spans="1:4" x14ac:dyDescent="0.3">
      <c r="A3" t="str">
        <v>S2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3"/>
  <sheetViews>
    <sheetView workbookViewId="0">
      <selection activeCell="F5" sqref="F5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3">_xlfn._xlws.FILTER(spare_parts!A2:A100, spare_parts!A2:A100&lt;&gt;"")</f>
        <v>S1</v>
      </c>
      <c r="B2">
        <v>3</v>
      </c>
      <c r="C2">
        <v>2</v>
      </c>
      <c r="D2">
        <v>0</v>
      </c>
    </row>
    <row r="3" spans="1:4" x14ac:dyDescent="0.3">
      <c r="A3" t="str">
        <v>S2</v>
      </c>
      <c r="B3">
        <v>0</v>
      </c>
      <c r="C3">
        <v>4</v>
      </c>
      <c r="D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D3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400</v>
      </c>
      <c r="C2">
        <v>400</v>
      </c>
      <c r="D2">
        <v>100</v>
      </c>
    </row>
    <row r="3" spans="1:4" x14ac:dyDescent="0.3">
      <c r="A3" t="str">
        <v>S2</v>
      </c>
      <c r="B3">
        <v>400</v>
      </c>
      <c r="C3">
        <v>400</v>
      </c>
      <c r="D3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3"/>
  <sheetViews>
    <sheetView workbookViewId="0">
      <selection activeCell="C2" sqref="C2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50</v>
      </c>
      <c r="C2">
        <v>50</v>
      </c>
      <c r="D2">
        <v>5</v>
      </c>
    </row>
    <row r="3" spans="1:4" x14ac:dyDescent="0.3">
      <c r="A3" t="str">
        <v>S2</v>
      </c>
      <c r="B3">
        <v>50</v>
      </c>
      <c r="C3">
        <v>50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bases</vt:lpstr>
      <vt:lpstr>vessels</vt:lpstr>
      <vt:lpstr>mother_vessels</vt:lpstr>
      <vt:lpstr>locations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2025-06-10T00:00:14Z</dcterms:modified>
</cp:coreProperties>
</file>