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Documenten\TU Delft\1. MSc TIL\Q1\TIL6022\TIL6022_Project\Data\"/>
    </mc:Choice>
  </mc:AlternateContent>
  <xr:revisionPtr revIDLastSave="0" documentId="13_ncr:1_{B62B7A88-E490-4B97-B45C-C559D21476A8}" xr6:coauthVersionLast="47" xr6:coauthVersionMax="47" xr10:uidLastSave="{00000000-0000-0000-0000-000000000000}"/>
  <bookViews>
    <workbookView xWindow="-108" yWindow="-108" windowWidth="23256" windowHeight="12576" xr2:uid="{00C6AE93-6932-468E-8CCD-0352CF7EBAB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A21" i="1"/>
  <c r="G20" i="1"/>
  <c r="D20" i="1"/>
  <c r="B20" i="1"/>
  <c r="A20" i="1"/>
  <c r="G19" i="1"/>
  <c r="D19" i="1"/>
  <c r="A19" i="1"/>
  <c r="G18" i="1"/>
  <c r="D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D15" i="1"/>
  <c r="B15" i="1"/>
  <c r="A15" i="1"/>
  <c r="G14" i="1"/>
  <c r="D14" i="1"/>
  <c r="A14" i="1"/>
  <c r="G13" i="1"/>
  <c r="D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D10" i="1"/>
  <c r="B10" i="1"/>
  <c r="A10" i="1"/>
  <c r="G9" i="1"/>
  <c r="G8" i="1"/>
  <c r="D9" i="1"/>
  <c r="A9" i="1"/>
  <c r="D8" i="1"/>
  <c r="B8" i="1"/>
  <c r="A8" i="1"/>
  <c r="G7" i="1"/>
  <c r="F7" i="1"/>
  <c r="E7" i="1"/>
  <c r="D7" i="1"/>
  <c r="C7" i="1"/>
  <c r="B7" i="1"/>
  <c r="A7" i="1"/>
  <c r="G6" i="1"/>
  <c r="D6" i="1"/>
  <c r="B6" i="1"/>
  <c r="A6" i="1"/>
  <c r="G5" i="1"/>
  <c r="D5" i="1"/>
  <c r="B5" i="1"/>
  <c r="A5" i="1"/>
  <c r="G4" i="1"/>
  <c r="D4" i="1"/>
  <c r="A4" i="1"/>
  <c r="G3" i="1"/>
  <c r="D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<sst xmlns="http://schemas.openxmlformats.org/spreadsheetml/2006/main" count="49" uniqueCount="12">
  <si>
    <t>Rijswijk</t>
  </si>
  <si>
    <t>Dcampus</t>
  </si>
  <si>
    <t>Schiedam</t>
  </si>
  <si>
    <t>Rdam</t>
  </si>
  <si>
    <t>Moerwijk</t>
  </si>
  <si>
    <t>HS</t>
  </si>
  <si>
    <t>spr</t>
  </si>
  <si>
    <t>IC</t>
  </si>
  <si>
    <t>traintype</t>
  </si>
  <si>
    <t>R</t>
  </si>
  <si>
    <t>start_loca</t>
  </si>
  <si>
    <t>Delft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</si>
</sst>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DB21-E339-4C06-94CE-7DC6239D249E}">
  <dimension ref="A1:J21"/>
  <sheetViews>
    <sheetView tabSelected="1" workbookViewId="0">
      <selection activeCell="D1" sqref="D1"/>
    </sheetView>
  </sheetViews>
  <sheetFormatPr defaultRowHeight="14.4" x14ac:dyDescent="0.3"/>
  <sheetData>
    <row r="1" spans="1:10" x14ac:dyDescent="0.3">
      <c r="A1" s="1" t="s">
        <v>3</v>
      </c>
      <c r="B1" s="1" t="s">
        <v>2</v>
      </c>
      <c r="C1" s="1" t="s">
        <v>1</v>
      </c>
      <c r="D1" s="1" t="s">
        <v>11</v>
      </c>
      <c r="E1" s="1" t="s">
        <v>0</v>
      </c>
      <c r="F1" s="1" t="s">
        <v>4</v>
      </c>
      <c r="G1" s="1" t="s">
        <v>5</v>
      </c>
      <c r="I1" s="1" t="s">
        <v>8</v>
      </c>
      <c r="J1" s="1" t="s">
        <v>10</v>
      </c>
    </row>
    <row r="2" spans="1:10" x14ac:dyDescent="0.3">
      <c r="A2" s="1">
        <f>TIME(16,5,0)</f>
        <v>0.67013888888888884</v>
      </c>
      <c r="B2" s="1">
        <f>TIME(16,10,0)</f>
        <v>0.67361111111111116</v>
      </c>
      <c r="C2" s="1">
        <f>TIME(16,16,0)</f>
        <v>0.6777777777777777</v>
      </c>
      <c r="D2" s="1">
        <f>TIME(16,19,0)</f>
        <v>0.67986111111111114</v>
      </c>
      <c r="E2" s="1">
        <f>TIME(16,23,0)</f>
        <v>0.68263888888888891</v>
      </c>
      <c r="F2" s="1">
        <f>TIME(16,26,0)</f>
        <v>0.68472222222222223</v>
      </c>
      <c r="G2" s="1">
        <f>TIME(16,29,0)</f>
        <v>0.68680555555555556</v>
      </c>
      <c r="I2" t="s">
        <v>6</v>
      </c>
      <c r="J2" t="s">
        <v>9</v>
      </c>
    </row>
    <row r="3" spans="1:10" x14ac:dyDescent="0.3">
      <c r="A3" s="1">
        <f>TIME(16,12,0)</f>
        <v>0.67499999999999993</v>
      </c>
      <c r="B3" s="1">
        <f>TIME(16,16,0)</f>
        <v>0.6777777777777777</v>
      </c>
      <c r="C3" s="1"/>
      <c r="D3" s="1">
        <f>TIME(16,24,0)</f>
        <v>0.68333333333333324</v>
      </c>
      <c r="E3" s="1"/>
      <c r="F3" s="1"/>
      <c r="G3" s="1">
        <f>TIME(16,31,0)</f>
        <v>0.68819444444444444</v>
      </c>
      <c r="I3" t="s">
        <v>7</v>
      </c>
      <c r="J3" t="s">
        <v>9</v>
      </c>
    </row>
    <row r="4" spans="1:10" x14ac:dyDescent="0.3">
      <c r="A4" s="1">
        <f>TIME(16,18,0)</f>
        <v>0.6791666666666667</v>
      </c>
      <c r="B4" s="1"/>
      <c r="C4" s="1"/>
      <c r="D4" s="1">
        <f>TIME(16,29,0)</f>
        <v>0.68680555555555556</v>
      </c>
      <c r="E4" s="1"/>
      <c r="F4" s="1"/>
      <c r="G4" s="1">
        <f>TIME(16,36,0)</f>
        <v>0.69166666666666676</v>
      </c>
      <c r="I4" t="s">
        <v>7</v>
      </c>
      <c r="J4" t="s">
        <v>9</v>
      </c>
    </row>
    <row r="5" spans="1:10" x14ac:dyDescent="0.3">
      <c r="A5" s="1">
        <f>TIME(16,21,0)</f>
        <v>0.68125000000000002</v>
      </c>
      <c r="B5" s="1">
        <f>TIME(16,26,0)</f>
        <v>0.68472222222222223</v>
      </c>
      <c r="C5" s="1"/>
      <c r="D5" s="1">
        <f>TIME(16,34,0)</f>
        <v>0.69027777777777777</v>
      </c>
      <c r="E5" s="1"/>
      <c r="F5" s="1"/>
      <c r="G5" s="1">
        <f>TIME(16,41,0)</f>
        <v>0.69513888888888886</v>
      </c>
      <c r="I5" t="s">
        <v>7</v>
      </c>
      <c r="J5" t="s">
        <v>9</v>
      </c>
    </row>
    <row r="6" spans="1:10" x14ac:dyDescent="0.3">
      <c r="A6" s="1">
        <f>TIME(16,31,0)</f>
        <v>0.68819444444444444</v>
      </c>
      <c r="B6" s="1">
        <f>TIME(16,36,0)</f>
        <v>0.69166666666666676</v>
      </c>
      <c r="C6" s="1"/>
      <c r="D6" s="1">
        <f>TIME(16,43,0)</f>
        <v>0.69652777777777775</v>
      </c>
      <c r="E6" s="1"/>
      <c r="F6" s="1"/>
      <c r="G6" s="1">
        <f>TIME(16,50,0)</f>
        <v>0.70138888888888884</v>
      </c>
      <c r="I6" t="s">
        <v>7</v>
      </c>
      <c r="J6" t="s">
        <v>9</v>
      </c>
    </row>
    <row r="7" spans="1:10" x14ac:dyDescent="0.3">
      <c r="A7" s="1">
        <f>TIME(16,35,0)</f>
        <v>0.69097222222222221</v>
      </c>
      <c r="B7" s="1">
        <f>TIME(16,40,0)</f>
        <v>0.69444444444444453</v>
      </c>
      <c r="C7" s="1">
        <f>TIME(16,46,0)</f>
        <v>0.69861111111111107</v>
      </c>
      <c r="D7" s="1">
        <f>TIME(16,49,0)</f>
        <v>0.7006944444444444</v>
      </c>
      <c r="E7" s="1">
        <f>TIME(16,53,0)</f>
        <v>0.70347222222222217</v>
      </c>
      <c r="F7" s="1">
        <f>TIME(16,56,0)</f>
        <v>0.7055555555555556</v>
      </c>
      <c r="G7" s="1">
        <f>TIME(16,59,0)</f>
        <v>0.70763888888888893</v>
      </c>
      <c r="I7" t="s">
        <v>6</v>
      </c>
      <c r="J7" t="s">
        <v>9</v>
      </c>
    </row>
    <row r="8" spans="1:10" x14ac:dyDescent="0.3">
      <c r="A8" s="1">
        <f>TIME(16,42,0)</f>
        <v>0.6958333333333333</v>
      </c>
      <c r="B8" s="1">
        <f>TIME(16,46,0)</f>
        <v>0.69861111111111107</v>
      </c>
      <c r="C8" s="1"/>
      <c r="D8" s="1">
        <f>TIME(16,54,0)</f>
        <v>0.70416666666666661</v>
      </c>
      <c r="E8" s="1"/>
      <c r="F8" s="1"/>
      <c r="G8" s="1">
        <f>TIME(17,1,0)</f>
        <v>0.7090277777777777</v>
      </c>
      <c r="I8" t="s">
        <v>7</v>
      </c>
      <c r="J8" t="s">
        <v>9</v>
      </c>
    </row>
    <row r="9" spans="1:10" x14ac:dyDescent="0.3">
      <c r="A9" s="1">
        <f>TIME(16,48,0)</f>
        <v>0.70000000000000007</v>
      </c>
      <c r="D9" s="1">
        <f>TIME(16,59,0)</f>
        <v>0.70763888888888893</v>
      </c>
      <c r="G9" s="1">
        <f>TIME(17,6,0)</f>
        <v>0.71250000000000002</v>
      </c>
      <c r="I9" t="s">
        <v>7</v>
      </c>
      <c r="J9" t="s">
        <v>9</v>
      </c>
    </row>
    <row r="10" spans="1:10" x14ac:dyDescent="0.3">
      <c r="A10" s="1">
        <f>TIME(16,51,0)</f>
        <v>0.70208333333333339</v>
      </c>
      <c r="B10" s="1">
        <f>TIME(16,56,0)</f>
        <v>0.7055555555555556</v>
      </c>
      <c r="D10" s="1">
        <f>TIME(17,4,0)</f>
        <v>0.71111111111111114</v>
      </c>
      <c r="G10" s="1">
        <f>TIME(17,11,0)</f>
        <v>0.71597222222222223</v>
      </c>
      <c r="I10" t="s">
        <v>7</v>
      </c>
      <c r="J10" t="s">
        <v>9</v>
      </c>
    </row>
    <row r="11" spans="1:10" x14ac:dyDescent="0.3">
      <c r="A11" s="1">
        <f>TIME(16,56,0)</f>
        <v>0.7055555555555556</v>
      </c>
      <c r="B11" s="1">
        <f>TIME(17,0,0)</f>
        <v>0.70833333333333337</v>
      </c>
      <c r="C11" s="1">
        <f>TIME(17,6,0)</f>
        <v>0.71250000000000002</v>
      </c>
      <c r="D11" s="1">
        <f>TIME(17,9,0)</f>
        <v>0.71458333333333324</v>
      </c>
      <c r="E11" s="1">
        <f>TIME(17,13,0)</f>
        <v>0.71736111111111101</v>
      </c>
      <c r="F11" s="1">
        <f>TIME(17,16,0)</f>
        <v>0.71944444444444444</v>
      </c>
      <c r="G11" s="1">
        <f>TIME(17,20,0)</f>
        <v>0.72222222222222221</v>
      </c>
      <c r="I11" t="s">
        <v>6</v>
      </c>
      <c r="J11" t="s">
        <v>9</v>
      </c>
    </row>
    <row r="12" spans="1:10" x14ac:dyDescent="0.3">
      <c r="A12" s="1">
        <f>TIME(17,5,0)</f>
        <v>0.71180555555555547</v>
      </c>
      <c r="B12" s="1">
        <f>TIME(17,10,0)</f>
        <v>0.71527777777777779</v>
      </c>
      <c r="C12" s="1">
        <f>TIME(17,16,0)</f>
        <v>0.71944444444444444</v>
      </c>
      <c r="D12" s="1">
        <f>TIME(17,19,0)</f>
        <v>0.72152777777777777</v>
      </c>
      <c r="E12" s="1">
        <f>TIME(17,23,0)</f>
        <v>0.72430555555555554</v>
      </c>
      <c r="F12" s="1">
        <f>TIME(17,26,0)</f>
        <v>0.72638888888888886</v>
      </c>
      <c r="G12" s="1">
        <f>TIME(17,29,0)</f>
        <v>0.7284722222222223</v>
      </c>
      <c r="I12" t="s">
        <v>6</v>
      </c>
      <c r="J12" t="s">
        <v>9</v>
      </c>
    </row>
    <row r="13" spans="1:10" x14ac:dyDescent="0.3">
      <c r="A13" s="1">
        <f>TIME(17,12,0)</f>
        <v>0.71666666666666667</v>
      </c>
      <c r="B13" s="1">
        <f>TIME(17,16,0)</f>
        <v>0.71944444444444444</v>
      </c>
      <c r="C13" s="1"/>
      <c r="D13" s="1">
        <f>TIME(17,24,0)</f>
        <v>0.72499999999999998</v>
      </c>
      <c r="E13" s="1"/>
      <c r="F13" s="1"/>
      <c r="G13" s="1">
        <f>TIME(17,31,0)</f>
        <v>0.72986111111111107</v>
      </c>
      <c r="I13" t="s">
        <v>7</v>
      </c>
      <c r="J13" t="s">
        <v>9</v>
      </c>
    </row>
    <row r="14" spans="1:10" x14ac:dyDescent="0.3">
      <c r="A14" s="1">
        <f>TIME(17,18,0)</f>
        <v>0.72083333333333333</v>
      </c>
      <c r="D14" s="1">
        <f>TIME(17,29,0)</f>
        <v>0.7284722222222223</v>
      </c>
      <c r="G14" s="1">
        <f>TIME(17,36,0)</f>
        <v>0.73333333333333339</v>
      </c>
      <c r="I14" t="s">
        <v>7</v>
      </c>
      <c r="J14" t="s">
        <v>9</v>
      </c>
    </row>
    <row r="15" spans="1:10" x14ac:dyDescent="0.3">
      <c r="A15" s="1">
        <f>TIME(17,21,0)</f>
        <v>0.72291666666666676</v>
      </c>
      <c r="B15" s="1">
        <f>TIME(17,26,0)</f>
        <v>0.72638888888888886</v>
      </c>
      <c r="D15" s="1">
        <f>TIME(17,34,0)</f>
        <v>0.7319444444444444</v>
      </c>
      <c r="G15" s="1">
        <f>TIME(17,41,0)</f>
        <v>0.7368055555555556</v>
      </c>
      <c r="I15" t="s">
        <v>7</v>
      </c>
      <c r="J15" t="s">
        <v>9</v>
      </c>
    </row>
    <row r="16" spans="1:10" x14ac:dyDescent="0.3">
      <c r="A16" s="1">
        <f>TIME(17,26,0)</f>
        <v>0.72638888888888886</v>
      </c>
      <c r="B16" s="1">
        <f>TIME(17,30,0)</f>
        <v>0.72916666666666663</v>
      </c>
      <c r="C16" s="1">
        <f>TIME(17,36,0)</f>
        <v>0.73333333333333339</v>
      </c>
      <c r="D16" s="1">
        <f>TIME(17,39,0)</f>
        <v>0.73541666666666661</v>
      </c>
      <c r="E16" s="1">
        <f>TIME(17,43,0)</f>
        <v>0.73819444444444438</v>
      </c>
      <c r="F16" s="1">
        <f>TIME(17,46,0)</f>
        <v>0.7402777777777777</v>
      </c>
      <c r="G16" s="1">
        <f>TIME(17,50,0)</f>
        <v>0.74305555555555547</v>
      </c>
      <c r="I16" t="s">
        <v>6</v>
      </c>
      <c r="J16" t="s">
        <v>9</v>
      </c>
    </row>
    <row r="17" spans="1:10" x14ac:dyDescent="0.3">
      <c r="A17" s="1">
        <f>TIME(17,35,0)</f>
        <v>0.73263888888888884</v>
      </c>
      <c r="B17" s="1">
        <f>TIME(17,40,0)</f>
        <v>0.73611111111111116</v>
      </c>
      <c r="C17" s="1">
        <f>TIME(17,46,0)</f>
        <v>0.7402777777777777</v>
      </c>
      <c r="D17" s="1">
        <f>TIME(17,49,0)</f>
        <v>0.74236111111111114</v>
      </c>
      <c r="E17" s="1">
        <f>TIME(17,53,0)</f>
        <v>0.74513888888888891</v>
      </c>
      <c r="F17" s="1">
        <f>TIME(17,56,0)</f>
        <v>0.74722222222222223</v>
      </c>
      <c r="G17" s="1">
        <f>TIME(17,59,0)</f>
        <v>0.74930555555555556</v>
      </c>
      <c r="I17" t="s">
        <v>6</v>
      </c>
      <c r="J17" t="s">
        <v>9</v>
      </c>
    </row>
    <row r="18" spans="1:10" x14ac:dyDescent="0.3">
      <c r="A18" s="1">
        <f>TIME(17,42,0)</f>
        <v>0.73749999999999993</v>
      </c>
      <c r="B18" s="1">
        <f>TIME(17,46,0)</f>
        <v>0.7402777777777777</v>
      </c>
      <c r="C18" s="1"/>
      <c r="D18" s="1">
        <f>TIME(17,54,0)</f>
        <v>0.74583333333333324</v>
      </c>
      <c r="E18" s="1"/>
      <c r="F18" s="1"/>
      <c r="G18" s="1">
        <f>TIME(18,1,0)</f>
        <v>0.75069444444444444</v>
      </c>
      <c r="I18" t="s">
        <v>7</v>
      </c>
      <c r="J18" t="s">
        <v>9</v>
      </c>
    </row>
    <row r="19" spans="1:10" x14ac:dyDescent="0.3">
      <c r="A19" s="1">
        <f>TIME(17,48,0)</f>
        <v>0.7416666666666667</v>
      </c>
      <c r="D19" s="1">
        <f>TIME(17,59,0)</f>
        <v>0.74930555555555556</v>
      </c>
      <c r="G19" s="1">
        <f>TIME(18,6,0)</f>
        <v>0.75416666666666676</v>
      </c>
      <c r="I19" t="s">
        <v>7</v>
      </c>
      <c r="J19" t="s">
        <v>9</v>
      </c>
    </row>
    <row r="20" spans="1:10" x14ac:dyDescent="0.3">
      <c r="A20" s="1">
        <f>TIME(17,51,0)</f>
        <v>0.74375000000000002</v>
      </c>
      <c r="B20" s="1">
        <f>TIME(17,56,0)</f>
        <v>0.74722222222222223</v>
      </c>
      <c r="D20" s="1">
        <f>TIME(18,4,0)</f>
        <v>0.75277777777777777</v>
      </c>
      <c r="G20" s="1">
        <f>TIME(18,11,0)</f>
        <v>0.75763888888888886</v>
      </c>
      <c r="I20" t="s">
        <v>7</v>
      </c>
      <c r="J20" t="s">
        <v>9</v>
      </c>
    </row>
    <row r="21" spans="1:10" x14ac:dyDescent="0.3">
      <c r="A21" s="1">
        <f>TIME(17,56,0)</f>
        <v>0.74722222222222223</v>
      </c>
      <c r="B21" s="1">
        <f>TIME(18,0,0)</f>
        <v>0.75</v>
      </c>
      <c r="C21" s="1">
        <f>TIME(18,6,0)</f>
        <v>0.75416666666666676</v>
      </c>
      <c r="D21" s="1">
        <f>TIME(18,9,0)</f>
        <v>0.75624999999999998</v>
      </c>
      <c r="E21" s="1">
        <f>TIME(18,13,0)</f>
        <v>0.75902777777777775</v>
      </c>
      <c r="F21" s="1">
        <f>TIME(18,16,0)</f>
        <v>0.76111111111111107</v>
      </c>
      <c r="G21" s="1">
        <f>TIME(18,20,0)</f>
        <v>0.76388888888888884</v>
      </c>
      <c r="I21" t="s">
        <v>6</v>
      </c>
      <c r="J2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Julia van Berkom</cp:lastModifiedBy>
  <dcterms:created xsi:type="dcterms:W3CDTF">2023-10-11T07:59:21Z</dcterms:created>
  <dcterms:modified xsi:type="dcterms:W3CDTF">2023-10-31T11:58:32Z</dcterms:modified>
</cp:coreProperties>
</file>