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lvi\OneDrive\Documentos\3 SIVIGILA\Asistencias Tecnicas\0formatos\3_Carpeta sivigila HASTA 4 subs  (1-3)\"/>
    </mc:Choice>
  </mc:AlternateContent>
  <bookViews>
    <workbookView xWindow="0" yWindow="0" windowWidth="20490" windowHeight="7755" activeTab="2"/>
  </bookViews>
  <sheets>
    <sheet name="Listas de chequeo SVCSP" sheetId="1" r:id="rId1"/>
    <sheet name="Consolidado Lista chequeo" sheetId="3" r:id="rId2"/>
    <sheet name="Formato SIVIGILA" sheetId="4" r:id="rId3"/>
    <sheet name="Hoja1" sheetId="5" r:id="rId4"/>
  </sheets>
  <externalReferences>
    <externalReference r:id="rId5"/>
    <externalReference r:id="rId6"/>
  </externalReferences>
  <definedNames>
    <definedName name="_xlnm.Print_Area" localSheetId="1">'Consolidado Lista chequeo'!$A$1:$H$22</definedName>
    <definedName name="_xlnm.Print_Area" localSheetId="2">'Formato SIVIGILA'!$A$1:$P$206</definedName>
    <definedName name="_xlnm.Print_Area" localSheetId="0">'Listas de chequeo SVCSP'!$B$1:$H$48</definedName>
    <definedName name="TIPO_IDE">[1]lista!$D$2:$D$8</definedName>
    <definedName name="_xlnm.Print_Titles" localSheetId="1">'Consolidado Lista chequeo'!$1:$4</definedName>
    <definedName name="_xlnm.Print_Titles" localSheetId="0">'Listas de chequeo SVCSP'!$1:$4</definedName>
    <definedName name="UPGD">[2]Hoja1!$A$1:$CD$476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9" i="4" l="1"/>
  <c r="M13" i="4"/>
  <c r="P79" i="4" l="1"/>
  <c r="E75" i="4"/>
  <c r="K13" i="4" l="1"/>
  <c r="M9" i="4" l="1"/>
  <c r="K9" i="4" l="1"/>
  <c r="P191" i="4" l="1"/>
  <c r="K96" i="4" l="1"/>
  <c r="K95" i="4"/>
  <c r="D12" i="3"/>
  <c r="G42" i="1"/>
  <c r="D14" i="3" s="1"/>
  <c r="G38" i="1"/>
  <c r="D13" i="3" s="1"/>
  <c r="G17" i="1"/>
  <c r="D11" i="3"/>
  <c r="K165" i="4" l="1"/>
  <c r="L165" i="4"/>
  <c r="K161" i="4"/>
  <c r="L161" i="4"/>
  <c r="K160" i="4"/>
  <c r="L160" i="4"/>
  <c r="K150" i="4"/>
  <c r="L150" i="4"/>
  <c r="K149" i="4"/>
  <c r="L149" i="4"/>
  <c r="K145" i="4"/>
  <c r="L145" i="4"/>
  <c r="K144" i="4"/>
  <c r="L144" i="4"/>
  <c r="K140" i="4"/>
  <c r="L140" i="4"/>
  <c r="K134" i="4"/>
  <c r="L134" i="4"/>
  <c r="K133" i="4"/>
  <c r="L133" i="4"/>
  <c r="K130" i="4"/>
  <c r="L130" i="4"/>
  <c r="K127" i="4"/>
  <c r="L127" i="4"/>
  <c r="K119" i="4"/>
  <c r="L119" i="4"/>
  <c r="K116" i="4"/>
  <c r="L116" i="4"/>
  <c r="K115" i="4"/>
  <c r="L115" i="4"/>
  <c r="K98" i="4"/>
  <c r="L98" i="4"/>
  <c r="L96" i="4"/>
  <c r="L95" i="4"/>
  <c r="K89" i="4"/>
  <c r="K90" i="4"/>
  <c r="K91" i="4"/>
  <c r="K88" i="4"/>
  <c r="L91" i="4"/>
  <c r="L90" i="4"/>
  <c r="L89" i="4"/>
  <c r="L88" i="4"/>
  <c r="K84" i="4"/>
  <c r="K83" i="4"/>
  <c r="K82" i="4"/>
  <c r="L84" i="4"/>
  <c r="L83" i="4"/>
  <c r="L82" i="4"/>
  <c r="D16" i="4"/>
  <c r="D13" i="4"/>
  <c r="D10" i="4"/>
  <c r="E15" i="3"/>
  <c r="E14" i="3"/>
  <c r="E13" i="3"/>
  <c r="E12" i="3"/>
  <c r="E11" i="3"/>
  <c r="F7" i="3"/>
  <c r="F5" i="3"/>
  <c r="C7" i="3"/>
  <c r="C5" i="3"/>
  <c r="K157" i="4" l="1"/>
  <c r="K168" i="4"/>
  <c r="J168" i="4"/>
  <c r="J157" i="4"/>
  <c r="K146" i="4"/>
  <c r="J146" i="4"/>
  <c r="M139" i="4"/>
  <c r="M132" i="4"/>
  <c r="M118" i="4"/>
  <c r="K92" i="4"/>
  <c r="J92" i="4"/>
  <c r="K85" i="4"/>
  <c r="J85" i="4"/>
  <c r="C16" i="3"/>
  <c r="G47" i="1"/>
  <c r="D15" i="3" s="1"/>
  <c r="D16" i="3" s="1"/>
  <c r="F42" i="1"/>
  <c r="F38" i="1"/>
  <c r="G23" i="1"/>
  <c r="I171" i="4" l="1"/>
</calcChain>
</file>

<file path=xl/sharedStrings.xml><?xml version="1.0" encoding="utf-8"?>
<sst xmlns="http://schemas.openxmlformats.org/spreadsheetml/2006/main" count="635" uniqueCount="335">
  <si>
    <t>SECRETARIA DISTRITAL DE SALUD DE BOGOTA</t>
  </si>
  <si>
    <t>SUBDIRECCION DE VIGILANCIA EN SALUD PUBLICA</t>
  </si>
  <si>
    <t xml:space="preserve">FORMATO DE EVALUACIÓN TRIMESTRAL A UPGD  </t>
  </si>
  <si>
    <t xml:space="preserve">SUBRED : </t>
  </si>
  <si>
    <t>UPSS:____________________________________________________</t>
  </si>
  <si>
    <t>UPGD: _______________________________________</t>
  </si>
  <si>
    <t xml:space="preserve">RAZON SOCIAL UPGD : </t>
  </si>
  <si>
    <t xml:space="preserve">LOCALIDAD : </t>
  </si>
  <si>
    <t>FECHA VISITA:</t>
  </si>
  <si>
    <t xml:space="preserve">CODIGO HABILITACION UPGD : </t>
  </si>
  <si>
    <t xml:space="preserve">FECHA VISITA : </t>
  </si>
  <si>
    <t>SIVIGILA- Sistema de Vigilancia Epidemiologica</t>
  </si>
  <si>
    <t>Proporción de cumplimiento  de Recurso  Humano y tecnológico para el  desarrollo de la Vigilancia en Salud Publica</t>
  </si>
  <si>
    <t>Nº</t>
  </si>
  <si>
    <t>ITEM</t>
  </si>
  <si>
    <t>CRITERIO</t>
  </si>
  <si>
    <t>PUNTAJE ESPERADO</t>
  </si>
  <si>
    <t>PUNTAJE OBTENIDO</t>
  </si>
  <si>
    <t>OBSERVACIONES</t>
  </si>
  <si>
    <t>La UPGD cuenta con talento humando Responsable para la Vigilancia en Salud Publica de Eventos de Interés en Salud Publica   capacitado en el proceso de Vigilancia en Salud Publica y Notificación de Eventos de Interés en Salud Publica.</t>
  </si>
  <si>
    <t>SI</t>
  </si>
  <si>
    <t>La UPGD Cuenta con la infraestructura necesaria para cumplir con los procesos de Vigilancia en Salud Publica (Hardware, Software, Internet, Fax o Escáner, permisos de administrador, paquete office). La UPGD tiene instalado la ultima versión  del aplicativo SIVIGILA con su ultima actualización funcionando adecuadamente y utiliza fichas de notificacion actualizadas.</t>
  </si>
  <si>
    <t>Verifique la concordancia de la caracterizaciòn del aplicativo Sivigila con la informaciòn disponible en REPS. Verifique si en la tabla de UPGD del aplicativo Sivigila se evidencia caracterizaciones diferentes a la institución.</t>
  </si>
  <si>
    <t>TOTAL</t>
  </si>
  <si>
    <t>Proporción de cumplimiento del Proceso de capacitación y/o socialización de los temas de VSP en la UPGD</t>
  </si>
  <si>
    <t>La UPGD participa activamente en el Comité Epidemiológico Local de forma mensual.</t>
  </si>
  <si>
    <t>La UPGD realiza capacitación de protocolos de eventos de interés en salud publica y normatividad; y socializa circulares, alertas epidemiológicos y demás documentos enviados por la localidad o Subred.</t>
  </si>
  <si>
    <r>
      <t>La UPGD informa oportunamente a la localidad o subred las fallas presentadas con el aplicativo,</t>
    </r>
    <r>
      <rPr>
        <sz val="10"/>
        <color rgb="FF00B050"/>
        <rFont val="Arial"/>
        <family val="2"/>
      </rPr>
      <t xml:space="preserve"> Sivigila 4.0</t>
    </r>
    <r>
      <rPr>
        <sz val="10"/>
        <rFont val="Arial"/>
        <family val="2"/>
      </rPr>
      <t>, cierres temporales y/o definitivos o  demás situaciones que alteran la notificación obligatoria de dentos de interes en salud publica.</t>
    </r>
  </si>
  <si>
    <t>Proporción de cumplimiento en la notificación con calidad de eventos de interés en salud publica</t>
  </si>
  <si>
    <t>NO</t>
  </si>
  <si>
    <t>la UPGD tiene notificación Negativa mayor a 3  semanas sin justificación durante el periodo evaluado.</t>
  </si>
  <si>
    <t xml:space="preserve">La informaciòn consignada en SIVIGILA de los eventos de interès en salud pùblica se encuentra diligenciada con calidad </t>
  </si>
  <si>
    <t>El responsable de la UPGD retroalimenta al personal medico  las fallas evidenciadas en el proceso de notificación.</t>
  </si>
  <si>
    <t xml:space="preserve">La UPGD notifica por archivo plano a la Subred y carga oportunamente en Sivigila 4,0 los eventos de notificacion inmediata. </t>
  </si>
  <si>
    <t>3,3,7 La UPGD realiza el envio a la Subred los eventos de interès en salud publica e información complementaria requeridos para una intervencion de forma oportuna.</t>
  </si>
  <si>
    <t>La UPGD envia oportunamente la notificaciòn en archivo plano de forma semanal dentro de los terminos establecidos y carga oportunamente en Sivigila 4,0</t>
  </si>
  <si>
    <t>La UPGD realiza notificaciòn de RIPS por módulo SIANIEPS a la Subred de manera oportuna.</t>
  </si>
  <si>
    <t>Existe concordancia al 100% entre los eventos notificados por la UPGD y la base Sivigila de la subred</t>
  </si>
  <si>
    <t>La UPGD garantiza el cargue de archivos RA enviados desde la Subred para mantener la base de datos Sivigila actualizada</t>
  </si>
  <si>
    <t>La UPGD gestiona los eventos encontrados por el modulo SIANIESP-RIPS que no han sido notificados</t>
  </si>
  <si>
    <t>Proporción de cumplimiento de eventos que requieren muestra de laboratorio</t>
  </si>
  <si>
    <t xml:space="preserve">PUNTAJE ESPERADO </t>
  </si>
  <si>
    <t>La UPGD garantiza concordancia entre: modulo laboratorios (agente, tipo muestra y resultado) con la clasificaciòn final (ajuste)  y el evento notificado</t>
  </si>
  <si>
    <t>Proporción de concordancia de los eventos notificados con otras fuentes de información</t>
  </si>
  <si>
    <t>La UPGD presenta eventos pendientes por notificar a SIVIGILA de casos identificados por otras fuentes de informaciòn (RUAF ND, base de laboratorios LDSP, base de SISMUESTRAS, base del programa de TB, base SISVAN).</t>
  </si>
  <si>
    <t>SIVIGILA_Transmisibles - Sistema de Vigilancia Epidemiologica</t>
  </si>
  <si>
    <t>NOMBRE DEL INDICADOR</t>
  </si>
  <si>
    <t xml:space="preserve">PUNTAJE OBTENIDO </t>
  </si>
  <si>
    <t xml:space="preserve">OBSERVACIONES </t>
  </si>
  <si>
    <t>Proporción de Cumplimiento  de Recurso  Humano y tecnologico para el  Desarrollo de la Vigilancia en Salud Publica</t>
  </si>
  <si>
    <t>Proporción de cumplimiento del Proceso de capacitacion y/o socializacion de los temas de VSP en la UPGD</t>
  </si>
  <si>
    <t>Proporción de cumplimiento en la notificacion con calidad de eventos de interes en salud publica</t>
  </si>
  <si>
    <t xml:space="preserve">RESULTADO DEL MONITOREO </t>
  </si>
  <si>
    <t>RETROALIMENTACION DE MANTENIMIENTOS</t>
  </si>
  <si>
    <t>NIVEL DE CALIFICACION</t>
  </si>
  <si>
    <t>RANGOS DE CALIFICACION</t>
  </si>
  <si>
    <t>CALIFICACION</t>
  </si>
  <si>
    <t>Excelente</t>
  </si>
  <si>
    <t>86% - 100%</t>
  </si>
  <si>
    <t xml:space="preserve">Aceptable: </t>
  </si>
  <si>
    <t>75 % - 85%</t>
  </si>
  <si>
    <t>Deficiente</t>
  </si>
  <si>
    <t>&lt; 75%</t>
  </si>
  <si>
    <t xml:space="preserve">CONSOLIDADO EVALUACION TRIMESTRAL A UPGD </t>
  </si>
  <si>
    <t xml:space="preserve">SUB RED : </t>
  </si>
  <si>
    <t xml:space="preserve">CODIGO UPGD : </t>
  </si>
  <si>
    <t>SECRETARIA DISTRITAL DE SALUD DE BOGOTA
SUBDIRECCION DE VIGILANCIA EN SALUD PUBLICA
FORMATO EVALUACIÒN TRIMESTRAL DE LA GESTIÒN DEL SUBSISTEMA SIVIGILA EN UPGD</t>
  </si>
  <si>
    <t>DATOS GENERALES</t>
  </si>
  <si>
    <t>SUBRED</t>
  </si>
  <si>
    <t>ALISTAMIENTO</t>
  </si>
  <si>
    <t>EVALUACION EN UPGD</t>
  </si>
  <si>
    <t>FECHA</t>
  </si>
  <si>
    <t>CODIGO DE HABILITACIÓN UPGD</t>
  </si>
  <si>
    <t>HORA INICIO:</t>
  </si>
  <si>
    <t>RAZON SOCIAL UPGD</t>
  </si>
  <si>
    <t>HORA FINALIZACION:</t>
  </si>
  <si>
    <t xml:space="preserve">RESPONSABLES DE LA EVALUACION </t>
  </si>
  <si>
    <t>Tecnico:</t>
  </si>
  <si>
    <t>LOCALIDAD</t>
  </si>
  <si>
    <t xml:space="preserve">Epidemiólogo: </t>
  </si>
  <si>
    <t>CLASIFICACION</t>
  </si>
  <si>
    <t>RECEPTOR(ES) DE LA EVALUACION EN UPGD</t>
  </si>
  <si>
    <t>AGENDA</t>
  </si>
  <si>
    <t>1. Seguimiento a compromisos de la evaluaciòn anterior</t>
  </si>
  <si>
    <t xml:space="preserve">2. Datos de la UPGD según REPS </t>
  </si>
  <si>
    <t>3. Socializacion indicadores de cumplimiento y oportunidad de SIVIGILA</t>
  </si>
  <si>
    <t>4. Evaluaciòn lista de chequeo SIVIGILA</t>
  </si>
  <si>
    <t>5. Socializaciòn resultados evaluaciòn lista de chequeo SIVIGILA</t>
  </si>
  <si>
    <t>6. Compromisos</t>
  </si>
  <si>
    <t>7.  Hallazgos objeto de plan de Mejora</t>
  </si>
  <si>
    <t xml:space="preserve">8. Fortalecimiento de capacidades </t>
  </si>
  <si>
    <t>9. Varios</t>
  </si>
  <si>
    <t>10. Revisión y aprobación del acta</t>
  </si>
  <si>
    <t>1. SEGUIMIENTO A COMPROMISOS DE LA EVALUACIÓN ANTERIOR</t>
  </si>
  <si>
    <t>COMPROMISO</t>
  </si>
  <si>
    <t>CUMPLIMIENTO</t>
  </si>
  <si>
    <t>OBSERVACION</t>
  </si>
  <si>
    <t>2. DATOS DE LA UPGD SEGÚN REPS</t>
  </si>
  <si>
    <t>Pantallazo servicios habilitados en REPS</t>
  </si>
  <si>
    <t>Pantallazo capacidad instalada REPS</t>
  </si>
  <si>
    <t>Nivel de complejidad:</t>
  </si>
  <si>
    <t>Ejemplo:</t>
  </si>
  <si>
    <t>Numero de aplicativos Sivigila instalados en la UPGD (incluye IAAS)</t>
  </si>
  <si>
    <t>La institución cuenta con capacidad instalada para notificar eventos de IAAS:</t>
  </si>
  <si>
    <t>Se requiere ajuste en la caracterización de Sivigila acorde con los datos de REPS:</t>
  </si>
  <si>
    <t>Si la respuesta es afirmativa especifique los cambios realizados:</t>
  </si>
  <si>
    <t>PANTALLAZO CARACTERIZACIÒN AJUSTADA-APLICATIVO 1</t>
  </si>
  <si>
    <t>PANTALLAZO CARACTERIZACIÒN AJUSTADA-APLICATIVO 2</t>
  </si>
  <si>
    <t>PANTALLAZO CARACTERIZACIÒN AJUSTADA-APLICATIVO 3</t>
  </si>
  <si>
    <t>3. SOCIALIZACION INDICADORES DE CUMPLIMIENTO SIVIGILA</t>
  </si>
  <si>
    <t xml:space="preserve">A continuaciòn se presentan los indicadores acumulados de cumplimiento y oportunidad de la institución con corte a </t>
  </si>
  <si>
    <t>4.EVALUACION TABLERO DE INDICADORES  SIVIGILA</t>
  </si>
  <si>
    <t>4,1. Proporción de cumplimiento  de Recurso  Humano y tecnológico para el  desarrollo de la Vigilancia en Salud Publica</t>
  </si>
  <si>
    <t>4,1,1 La UPGD cuenta con talento humando Responsable para la Vigilancia en Salud Publica de Eventos de Interés en Salud Publica capacitado en el proceso de Vigilancia en Salud Publica y Notificación de Eventos de Interés en Salud Publica.</t>
  </si>
  <si>
    <t>4,1,2 La UPGD Cuenta con la infraestructura necesaria para cumplir con los procesos de Vigilancia en Salud Publica (Hardware, Software, Internet, Fax o Escáner, permisos de administrador, paquete office). La UPGD tiene instalado la ultima versión  del aplicativo SIVIGILA con su ultima actualización funcionando adecuadamente y utiliza fichas de notificacion actualizadas.</t>
  </si>
  <si>
    <t>4,1,3 La UPGD presenta adecuada caracterizaciòn en el aplicativo SIVGILA. Verifique la concordancia de la caracterizaciòn del (los) aplicativo (s) Sivigila instalado (s) en la UPGD con la informaciòn disponible en REPS. Verifique si en la tabla de UPGD del aplicativo Sivigila se evidencia caracterizaciones diferentes a la institución.</t>
  </si>
  <si>
    <t>4,2. Proporción de cumplimiento del Proceso de capacitación y/o socialización de los temas de VSP en la UPGD</t>
  </si>
  <si>
    <t xml:space="preserve">4,2,2 La UPGD Socializa mensualmente los temas tratados en el Comité Epidemiológico Local al interior de la institucion. </t>
  </si>
  <si>
    <t>4,2,3 La UPGD realiza capacitación de protocolos de eventos de interés en salud publica, normatividad y socializa circulares, alertas epidemiológicos y demás documentos enviados por la Subred.</t>
  </si>
  <si>
    <r>
      <t xml:space="preserve">4,2,4 La UPGD informa oportunamente a la localidad o subred las fallas presentadas con el aplicativo, </t>
    </r>
    <r>
      <rPr>
        <sz val="12"/>
        <color rgb="FF00B050"/>
        <rFont val="Arial"/>
        <family val="2"/>
      </rPr>
      <t>Sivigila 4.0,</t>
    </r>
    <r>
      <rPr>
        <sz val="12"/>
        <color theme="1"/>
        <rFont val="Arial"/>
        <family val="2"/>
      </rPr>
      <t xml:space="preserve"> cierres temporales y/o definitivos o  demás situaciones que alteran la notificación obligatoria de de los de interes en salud publica.</t>
    </r>
  </si>
  <si>
    <t>4,3.Proporción de cumplimiento en la notificación con calidad de eventos de interés en salud publica</t>
  </si>
  <si>
    <t xml:space="preserve">4,3,3 La informaciòn consignada en SIVIGILA de los eventos de interès en salud pùblica se encuentra diligenciada con calidad </t>
  </si>
  <si>
    <t xml:space="preserve">4,3,3,1 GEOREFERENCIACION: </t>
  </si>
  <si>
    <t>EVENTO</t>
  </si>
  <si>
    <t>PRI_NOM_</t>
  </si>
  <si>
    <t>SEG_NOM_</t>
  </si>
  <si>
    <t>PRI_APE_</t>
  </si>
  <si>
    <t>SEG_APE_</t>
  </si>
  <si>
    <t>TIPO DOC</t>
  </si>
  <si>
    <t>DOC</t>
  </si>
  <si>
    <t>HALLAZGO</t>
  </si>
  <si>
    <t>BARRIO</t>
  </si>
  <si>
    <t>DIRECCION</t>
  </si>
  <si>
    <t>OBSERVACIÓN</t>
  </si>
  <si>
    <r>
      <rPr>
        <b/>
        <sz val="12"/>
        <color theme="1"/>
        <rFont val="Arial"/>
        <family val="2"/>
      </rPr>
      <t>OBSERVACION:</t>
    </r>
    <r>
      <rPr>
        <sz val="12"/>
        <color theme="1"/>
        <rFont val="Arial"/>
        <family val="2"/>
      </rPr>
      <t xml:space="preserve"> </t>
    </r>
  </si>
  <si>
    <t>4,3,3,2 PROCEDENCIA ETV</t>
  </si>
  <si>
    <t>Verificar que en los eventos de ETV presentados durante el periodo evaluado la procedencia corresponda a lugares por debajo de 2200 msnm</t>
  </si>
  <si>
    <t>NOMBRE PACIENTE</t>
  </si>
  <si>
    <t>LUGAR PROCEDENCIA DILIGENCIADO</t>
  </si>
  <si>
    <t>LUGAR PROCEDENCIA REAL</t>
  </si>
  <si>
    <t>4,3,3,3 CONCORDANCIA SEXO</t>
  </si>
  <si>
    <t>Se verifica concordancia de la variable sexo vs nombres en los eventos notificados para el periodo evaluado</t>
  </si>
  <si>
    <t>COD_EVE</t>
  </si>
  <si>
    <t>FEC_NOT</t>
  </si>
  <si>
    <t>SEMANA</t>
  </si>
  <si>
    <t>TIP_IDE_</t>
  </si>
  <si>
    <t>NUM_IDE_</t>
  </si>
  <si>
    <t>SEXO</t>
  </si>
  <si>
    <t>4,3,3,4 CONCORDANCIA ENTRE VARIABLES</t>
  </si>
  <si>
    <t>Se verifica concordancia de las variables tipo de documento, numero de documento y nacionalidad, en los eventos notificados para el periodo evaluado</t>
  </si>
  <si>
    <t>NACIONALIAD</t>
  </si>
  <si>
    <t>4,3,3,5 EVENTOS COLECTIVOS</t>
  </si>
  <si>
    <t>4,3,5,1 EVENTOS INMEDIATOS INOPORTUNOS</t>
  </si>
  <si>
    <t>FEC_CARGUE</t>
  </si>
  <si>
    <t>FEC_CON</t>
  </si>
  <si>
    <t>DIA_FEC_CON</t>
  </si>
  <si>
    <t>DIAS_INOPOR</t>
  </si>
  <si>
    <t>4,3,6,1 CLASIFICACION INICIAL DE CASO:</t>
  </si>
  <si>
    <t>Verificar adecuada clasificacion inicial de caso según manual de codificación SIVIGILA (notificar desde)</t>
  </si>
  <si>
    <t>FECHA NOTI</t>
  </si>
  <si>
    <t>TIPO_CASO</t>
  </si>
  <si>
    <t>A continuación se relacionan los eventos  confirmados por laboratorio que se encuentran sin ingreso de resultado de laboratorio:</t>
  </si>
  <si>
    <t>4,3,7 La UPGD realiza el envio a la Subred los eventos de interès en salud publica e información complementaria requeridos para una intervencion de forma oportuna.</t>
  </si>
  <si>
    <t>4,3,7,1 EVENTOS ENVIADOS INOPORTUNOS PARA INTERVENCIÒN</t>
  </si>
  <si>
    <t>4,3,8 La UPGD envia oportunamente la notificaciòn en archivo plano de forma semanal dentro de los términos establecidos y carga oportunamente en Sivigila 4,0</t>
  </si>
  <si>
    <t>4,3,8,1 EVENTOS SEMANALES INOPORTUNOS</t>
  </si>
  <si>
    <t>4,3,9 La UPGD realiza notificaciòn de RIPS por módulo SIANIEPS a la Subred de manera oportuna.</t>
  </si>
  <si>
    <t>4,3,10,1 EVENTOS PENDIENTES POR AJUSTE</t>
  </si>
  <si>
    <t>A continuación se relacionan los eventos  que se encuentran pendientes por ajuste y ya excedieron los tiempos establecidos:</t>
  </si>
  <si>
    <t>TIPO CASO</t>
  </si>
  <si>
    <t>AJUSTE</t>
  </si>
  <si>
    <t>4,3,10,2  EVENTOS AJUSTADOS INOPORTUNOS</t>
  </si>
  <si>
    <t>FEC_AJUSTE</t>
  </si>
  <si>
    <t>4,3,11 Existe concordancia al 100% entre los eventos notificados por la UPGD y la base Sivigila de la subred</t>
  </si>
  <si>
    <t>4,3,11,1 VERIFICACION DE CONCORDANCIA ENTRE BASE LOCAL Y UPGD</t>
  </si>
  <si>
    <t>Verificar concordancia entre base de datos local y UPGD. Si la UPGD cuenta con mas de un aplicativo instalado verifique el proceso de consolidaciòn de archivos planos</t>
  </si>
  <si>
    <t>SEMANA_NOTI</t>
  </si>
  <si>
    <t>TIPO PLANO</t>
  </si>
  <si>
    <t>4,3,12 La UPGD garantiza el cargue de archivos RA enviados desde la Subred para mantener la base de datos Sivigila actualizada</t>
  </si>
  <si>
    <t>4,3,13 La UPGD gestiona los eventos encontrados por el modulo SIANIESP-RIPS que no han sido notificados</t>
  </si>
  <si>
    <t>4,4. Proporción de cumplimiento de eventos que requieren muestra de laboratorio</t>
  </si>
  <si>
    <t>4,4,2 La UPGD garantiza concordancia entre: modulo laboratorios (agente, tipo muestra y resultado) con la clasificaciòn final (ajuste)  y el evento notificado</t>
  </si>
  <si>
    <t>4,4,2,1 CONCORDANCIA MODULO LABORATORIOS</t>
  </si>
  <si>
    <t>Revise que los laboratorios ingresados correspondan con el agente etiologico, la muestra biològica y el evento notificado</t>
  </si>
  <si>
    <t>TIPO MUESTRA</t>
  </si>
  <si>
    <t>AGENTE</t>
  </si>
  <si>
    <t>RESULTADO</t>
  </si>
  <si>
    <t>4,4,2,1 CONCORDANCIA ENTRE MODULO LABORATORIOS Y CASO</t>
  </si>
  <si>
    <t>Revise que los laboratorios ingresados correspondan con  el evento notificado y la clasificación final del caso</t>
  </si>
  <si>
    <t>AJUSTE FINAL CASO</t>
  </si>
  <si>
    <t>4,5. Proporción de concordancia de los eventos notificados con otras fuentes de información</t>
  </si>
  <si>
    <t>4,5,1 Las fichas de notificación evaluadas son concordantes con el archivo plano (tome una muestra representativa para la evaluaciòn).</t>
  </si>
  <si>
    <r>
      <t>4,5,2 La UPGD ingresa el 100% de los laboratorios a los eventos que ingresan al aplicativo como</t>
    </r>
    <r>
      <rPr>
        <sz val="12"/>
        <color rgb="FF00B050"/>
        <rFont val="Arial"/>
        <family val="2"/>
      </rPr>
      <t xml:space="preserve"> confirmados por laboratorio.</t>
    </r>
  </si>
  <si>
    <t>4,5,2,1 INGRESO DE RESULTADO DE LABORATORIO AL 100 % DE LOS CASOS CONFIRMADOS POR LABORATORIO</t>
  </si>
  <si>
    <t>Revise que la totalidad de eventos confirmados por laboratorio contengan ingresados laboratorios positivos o reactivos</t>
  </si>
  <si>
    <t>4,5,3  La UPGD presenta eventos pendientes por notificar a SIVIGILA de casos identificados por otras fuentes de informaciòn (RUAF ND, base de laboratorios LDSP, base de SISMUESTRAS, base del programa de TB, base SISVAN).</t>
  </si>
  <si>
    <t>4,5,3,1 CASOS PENDIENTES POR NOTIFICAR</t>
  </si>
  <si>
    <t>FUENTE IDENTIFICACION DEL CASO</t>
  </si>
  <si>
    <t>5. SOCIALIZACION RESULTADOS EVALUACIÒN LISTA CHEQUEO SIVIGILA</t>
  </si>
  <si>
    <t>Aceptable</t>
  </si>
  <si>
    <t>&lt; o igual 74%</t>
  </si>
  <si>
    <t>6. COMPROMISOS</t>
  </si>
  <si>
    <t xml:space="preserve">7. HALLAZGOS OBJETOS DE PLAN DE MEJORA </t>
  </si>
  <si>
    <t>Posterior a la evaluaciòn se considera que la UPGD presenta hallazgos susceptibles de plan de mejora:</t>
  </si>
  <si>
    <t>8. FORTALECIMIENTO DE CAPACIDADES</t>
  </si>
  <si>
    <t>9. VARIOS</t>
  </si>
  <si>
    <t>10. REVISIÒN Y APROBACIÒN DEL ACTA</t>
  </si>
  <si>
    <t>NORTE</t>
  </si>
  <si>
    <t>Se evidencia concordancia de la caracterizaciòn del aplicativo Sivigila con la informaciòn disponible en REPS . Se revisa en la tabla de la  UPGD del aplicativo Sivigila no se evidencia caracterizaciones diferentes a la de la institucion.</t>
  </si>
  <si>
    <t xml:space="preserve">Se realiza descarga de la base de XLS  de semana </t>
  </si>
  <si>
    <t xml:space="preserve">RAZON SOCIAL : </t>
  </si>
  <si>
    <t>SILVIA HELENA CEBALLOS</t>
  </si>
  <si>
    <t>NA</t>
  </si>
  <si>
    <t>Registro Especial de Prestadores de Servicios de Salud - REPS.</t>
  </si>
  <si>
    <t>Fuente: https://prestadores.minsalud.gov.co/habilitacion/consultas/habilitados_reps.aspx?pageTitle=Registro%20Actual&amp;pageHlp=</t>
  </si>
  <si>
    <t>Fuente: Aplicativo Sivigila</t>
  </si>
  <si>
    <t>Fuente: Tablero de control indicadores  SIVIGILA</t>
  </si>
  <si>
    <t>La UPGD no presenta notificación silenciosa durante el periodo evaluado</t>
  </si>
  <si>
    <t>SIN HALLAZGOS</t>
  </si>
  <si>
    <t>Realizar el cargue de los archivos RA de acuerdo a los envíos de la localidad y guardar el soporte en carpeta en pc</t>
  </si>
  <si>
    <t>se envía acta  al coordinador de la unidad a través de correo xxxxxxxx, se socializa y explican compromisos siendo aceptados por la UPGD.</t>
  </si>
  <si>
    <t>Se informa de proxima visita en 3 meses</t>
  </si>
  <si>
    <t>NO SE REALIZAN CAMBIOS EN LA CARACTERIZACION</t>
  </si>
  <si>
    <r>
      <t xml:space="preserve">MORBILIDAD POR IRA: </t>
    </r>
    <r>
      <rPr>
        <sz val="12"/>
        <rFont val="Arial"/>
        <family val="2"/>
      </rPr>
      <t>No se evidencian errores en digitacion de  codigo de municipio, duplicidades o comportamientos inusuales</t>
    </r>
  </si>
  <si>
    <r>
      <t xml:space="preserve">MORBILIDAD POR EDA: </t>
    </r>
    <r>
      <rPr>
        <sz val="12"/>
        <color rgb="FF00B050"/>
        <rFont val="Arial"/>
        <family val="2"/>
      </rPr>
      <t>No se evidencian errores en digitacion de  codigo de municipio, duplicidades o comportamientos inusuales</t>
    </r>
  </si>
  <si>
    <t>Pendiente intervencion demás subsistemas para cierre de acta</t>
  </si>
  <si>
    <t>Enviar plan de mejora al correo de auditoriarednorte@gmail.com con copia a asesoriasivigila@subrednorte.gov.co  el dia:</t>
  </si>
  <si>
    <t>PNS</t>
  </si>
  <si>
    <t>Se recuerda fortalecer las retroalimentaciones a profesionales asistenciales que presenten fallas que afecten la notificacion.</t>
  </si>
  <si>
    <t>La UPGD notifIca los eventos conforme a las definiciones de caso establecidos en los protocolos y el manual de codificación de eventos</t>
  </si>
  <si>
    <t>La UPGD realiza ajustes de los casos notificados con clasificación de caso sospechoso y probable (exceptuando los eventos 875 ) dentro de los tiempos establecidos para cada evento acorde con los protocolos</t>
  </si>
  <si>
    <t>La UPGD garantiza la toma de las muestras de todos los eventos que lo requieren conforme a lo establecido en los protocolos  de VSP (acorde a los servicios habilitados en la UPGD en este caso se debe articular con EAPB).</t>
  </si>
  <si>
    <t>Las fichas de notificación evaluadas son concordantes con el archivo plano (tome una muestra representativa para la evaluaciòn).</t>
  </si>
  <si>
    <t>La UPGD ingresa el 100% de los laboratorios a los eventos que ingresan al aplicativo como confirmados por laboratorio.</t>
  </si>
  <si>
    <t>CUMPLIDO</t>
  </si>
  <si>
    <t>Realizar marcación de notificación semanal asi:  NOTIFICACION SEMANA ## NOMBRE DE LA UPGD</t>
  </si>
  <si>
    <t>Adjuntar en el cuerpo del correo la relación de las fichas enviadas (nombre documento y código del evento)</t>
  </si>
  <si>
    <t>Realizar evaluación o pos test al personal asistencial de los de Cove o alertas epidemiológicas socializadas.</t>
  </si>
  <si>
    <t>Realizar el ingreso al aplicativo SIVIGILA de todas las variables con calidad y adecuada georreferenciación.</t>
  </si>
  <si>
    <t>Realizar de forma exhaustiva la pre crítica de las fichas de notificación</t>
  </si>
  <si>
    <t>Notificar los casos positivos de evento 346 pendientes encontrados desde la localidad en base de sismuestras Responder al correo sivigilanorte@saludcapital.gov.co con copia a requerimientosivigilanorte@gmail.com    si ingresaron pacientes previamente enviar los archivos planos a la localidad.</t>
  </si>
  <si>
    <t>Realizar y enviar cada mes las Unidades de Analisis de casos sin muestra de eventos 346 en formato y de acuerdo a las directrices del INS enviar al correo asistenciastecnicascovid19@gmail.com con copia a ajustesyanalisis@gmail.com y a transmisiblesrednorte1@gmail.com</t>
  </si>
  <si>
    <t>.</t>
  </si>
  <si>
    <t>x</t>
  </si>
  <si>
    <t>EVENTOS</t>
  </si>
  <si>
    <t>Cargar los Rips a través d del SIANIEPS y enviar a la localidad  el plano generado en los tiempos establecidos;  1 al 10 de cada  vencido.</t>
  </si>
  <si>
    <t xml:space="preserve">En cuanto a la notificacion de eventos por polvora se recuerdan las directrices:
1. 4am Llamada a la UPGD por parte del CRUE a los contactos que registraron en el directorio.
2. 6am reporte a WhatsApp VIP 2022🪄2023(reporte negativo ó positivo)
 ⚠️ En caso de ser positivo Correo a polvorasubrednorte@gmail.com antes de 7.30am anexo:
➡️Descarga de la sivigila 4.0
➡️HC
➡️-18 ficha SIVIM / SIM ICBF
2.  12:30m reporte a WhatsApp y correo a polvorasubrednorte@gmail.com con notificación  (negativa o positiva)
3. Días críticos (8 dic, 25 dic y 01 ene) WhatsApp 6am - 8am - 12:30m (último con correo a polvorasubrednorte@gmail.com )
</t>
  </si>
  <si>
    <t xml:space="preserve">Para las UPGD que solo ofertan consulta externa, cuando tengan un caso de lesion por polvora comunicarse con la referente Marcela Camargo _cel 300 8218786
</t>
  </si>
  <si>
    <t>Cargo: ENFERMERA</t>
  </si>
  <si>
    <t>Baja</t>
  </si>
  <si>
    <t>la UPGD no tiene notificación Negativa mayor a 3  semanas sin justificación durante el periodo evaluado.</t>
  </si>
  <si>
    <t>La UPGD cuenta con talento humando responsable para la Vigilancia en Salud Publica de Eventos de Interés en Salud Publica,    capacitado en el proceso de Vigilancia en Salud Publica y Notificación de Eventos de Interés en Salud Publica.</t>
  </si>
  <si>
    <t>En la revision de la bse de laboratorios del año 2022 se encuentra que    La UPGD garantiza concordancia entre: modulo laboratorios (agente, tipo muestra y resultado) con la clasificaciòn final (ajuste)  y el evento notificado</t>
  </si>
  <si>
    <t>La UPGD no presenta eventos pendientes de evento 346  por notificar a SIVIGILA de acuerdo a la revision de base sismuestras,  en cuanto a otras  fuentes de informaciòn (RUAF ND, base de laboratorios LDSP,  base del programa de TB, base SISVAN) no se encuentran novedades.</t>
  </si>
  <si>
    <t xml:space="preserve">Ver listado de asistencia anexo, formato de  subred norte.  Con la firma del listado anexo se confirma la revision y aprobacion de la presente acta Sivigila </t>
  </si>
  <si>
    <r>
      <rPr>
        <sz val="12"/>
        <color theme="1"/>
        <rFont val="Arial"/>
        <family val="2"/>
      </rPr>
      <t>Se hace verificacion de la notificacion del periodo</t>
    </r>
    <r>
      <rPr>
        <sz val="12"/>
        <color rgb="FFFF0000"/>
        <rFont val="Arial"/>
        <family val="2"/>
      </rPr>
      <t xml:space="preserve"> (meses evaluados de 2023)  </t>
    </r>
    <r>
      <rPr>
        <sz val="12"/>
        <color theme="1"/>
        <rFont val="Arial"/>
        <family val="2"/>
      </rPr>
      <t>encontrando</t>
    </r>
    <r>
      <rPr>
        <sz val="12"/>
        <color rgb="FFFF0000"/>
        <rFont val="Arial"/>
        <family val="2"/>
      </rPr>
      <t xml:space="preserve"> XXX </t>
    </r>
    <r>
      <rPr>
        <sz val="12"/>
        <color theme="1"/>
        <rFont val="Arial"/>
        <family val="2"/>
      </rPr>
      <t>registros, de los cuales</t>
    </r>
    <r>
      <rPr>
        <sz val="12"/>
        <color rgb="FFFF0000"/>
        <rFont val="Arial"/>
        <family val="2"/>
      </rPr>
      <t xml:space="preserve"> 293  (9,1%) presentan hallazgos de georeferenciacion</t>
    </r>
  </si>
  <si>
    <t>La UPGD Socializa mensualmente los temas tratados en el Comité Epidemiológico Local al interior de la institucion. De realizarse por correo electronico masivo la UPGD presenta estrategia que permita evidenciar la apropiación conceptual</t>
  </si>
  <si>
    <r>
      <t xml:space="preserve">La UPGD presenta notificación silenciosa durante el periodo evaluado </t>
    </r>
    <r>
      <rPr>
        <sz val="10"/>
        <color rgb="FF00B050"/>
        <rFont val="Arial"/>
        <family val="2"/>
      </rPr>
      <t>(PNS y descarga archivos cargados 4,0)</t>
    </r>
  </si>
  <si>
    <r>
      <t>3,1 CUMPLIMIENTO EN LA ENTREGA DEL REPORTE SEMANAL SIVIGILA 4.0 PARA PERIODO EPIDEMIOLÒGICO</t>
    </r>
    <r>
      <rPr>
        <b/>
        <sz val="12"/>
        <color rgb="FFFF0000"/>
        <rFont val="Arial"/>
        <family val="2"/>
      </rPr>
      <t xml:space="preserve"> xxx</t>
    </r>
  </si>
  <si>
    <t>3,2 PORCENTAJE DE SILENCIO EPIDEMIOLÓGICO PARA PERIODO EPIDEMIOLÒGICO xxx</t>
  </si>
  <si>
    <t>3,3 CUMPLIMIENTO ACUMULADO DE LA NOTIFICACION (SIVIGILA ESCRITORIO)</t>
  </si>
  <si>
    <t>3,4 OPORTUNIDAD EN LA NOTIFICACION SEMANAL</t>
  </si>
  <si>
    <t>NUMERO DE SEMANAS EN LAS QUE LA UPGD CUMPLIO CON LA NOTIFICACION SEMANAL (DIA Y HORA ESTABLECIDA)</t>
  </si>
  <si>
    <t>SEMANAS EPIDEMIOLÓGICAS EVALUADAS</t>
  </si>
  <si>
    <t>% CUMPLIMIENTO</t>
  </si>
  <si>
    <t>NUMERO DE SEMANAS EN LAS QUE LA UPGD NO CUMPLIO CON LA NOTIFICACION SEMANAL (DIA Y HORA ESTABLECIDA)</t>
  </si>
  <si>
    <t>% INCUMPLIMIENTO</t>
  </si>
  <si>
    <t>% DE SEMANAS NOTIFICADAS POSITIVAS</t>
  </si>
  <si>
    <t>% DE SEMANAS NOTIFICADAS NEGATIVAS</t>
  </si>
  <si>
    <t>% SEMANAS SILENCIOSA</t>
  </si>
  <si>
    <t>% DE CUMPLIMIENTO</t>
  </si>
  <si>
    <t xml:space="preserve">TOTAL DE CASOS NOTIFICADOS </t>
  </si>
  <si>
    <t>TOTAL DE CASOS NOTIFICADOS DENTRO DE LOS 7 DIAS DE CONSULTA</t>
  </si>
  <si>
    <t>%  DE OPORTUNIDAD</t>
  </si>
  <si>
    <t>3,5 OPORTUNIDAD EN LA NOTIFICACION INMEDIATA</t>
  </si>
  <si>
    <t>OPORTUNIDAD EN NOTIFICACION EN LA UPGD</t>
  </si>
  <si>
    <t>3,6 CLASIFICACION DE EVENTOS INDIVIDUALES NOTIFICADOS (CLASIFICACION INICIAL)</t>
  </si>
  <si>
    <t>TOTAL DE CASOS NOTIFICADOS DENTRO DE LOS 1 DIA DE CONSULTA</t>
  </si>
  <si>
    <t>PROMEDIO DE OPORTUNIDAD EN NOTIFICACION (INM + SEMANAL)</t>
  </si>
  <si>
    <t>TOTAL DE  CASOS IND. NOTIFICADOS  POR LA UPGD</t>
  </si>
  <si>
    <t>SOSPECHOSO</t>
  </si>
  <si>
    <t>PROBABLES</t>
  </si>
  <si>
    <t>CONFIRMADO POR LABORATORIO</t>
  </si>
  <si>
    <t xml:space="preserve">CONFIRMADO POR CLINICA </t>
  </si>
  <si>
    <t>CONFIRMADO POR NEXO EPIDEMIOLOGICO</t>
  </si>
  <si>
    <t>3,7 OPORTUNIDAD EN EL AJUSTE DE CASOS/ CUMPLIMIENTO EN EL AJUSTE DE CASO ACUMULADO</t>
  </si>
  <si>
    <t>3,8 CUMPLIMIENTO Y CALIDAD EN EL INGRESO DE LABORATORIOS A LOS EVENTOS CONFIRMADOS POR LABORATORIO</t>
  </si>
  <si>
    <t xml:space="preserve">TOTAL DE CASOS SOSPECHOSOS Y PROBALES NOTIFICADOS </t>
  </si>
  <si>
    <t>TOTAL DE CASOS AJUSTADOS (3+4+5+6+D)</t>
  </si>
  <si>
    <t>NO APLICA AJUSTE</t>
  </si>
  <si>
    <t>CASOS PENDIENTES POR AJUSTE</t>
  </si>
  <si>
    <t>% DE CASOS AJUSTADOS</t>
  </si>
  <si>
    <t>% DE CASOS AJUSTADOS  OPORTUNOS</t>
  </si>
  <si>
    <t>NUMERO DE CASOS QUE INGRESAN AL SISTEMA CONFIRMADOS POR LABORATORIO</t>
  </si>
  <si>
    <t>NUMERO CASOS CONFIRMADOS CON REPORTE INGRESADO AL SISTEMA</t>
  </si>
  <si>
    <t>4,2,1 La UPGD participa activamente en el Comité de Vigilancia Epidemiológica Local, de forma mensual en el ultimo trimestre</t>
  </si>
  <si>
    <r>
      <t xml:space="preserve">4,3,1 La UPGD presenta notificación silenciosa durante el periodo evaluado </t>
    </r>
    <r>
      <rPr>
        <sz val="12"/>
        <color rgb="FF00B050"/>
        <rFont val="Arial"/>
        <family val="2"/>
      </rPr>
      <t>(PNS y descarga archivos cargados en Sivigila 4,0)</t>
    </r>
  </si>
  <si>
    <t>4,3,2 la UPGD tiene notificación Negativa mayor a 3 semanas consecutivas sin justificación durante el periodo evaluado acorde con el PNS</t>
  </si>
  <si>
    <t>4,3,4 El responsable de la UPGD retroalimenta al personal medico las fallas evidenciadas en el proceso de notificación y cuenta con soportes del proceso</t>
  </si>
  <si>
    <t xml:space="preserve">4,3,5 La UPGD notifica por archivo plano a la Subred y carga oportunamente en Sivigila 4,0 los eventos de notificacion inmediata. </t>
  </si>
  <si>
    <t>Acorde con fecha de cargue y fecha de consulta identifique eventos notificados inoportunos</t>
  </si>
  <si>
    <t>4,3,6 La UPGD notifica los eventos conforme a las definiciones de caso establecidos en los protocolos y el manual de codificación de eventos</t>
  </si>
  <si>
    <t>4,3,10 La UPGD realiza ajustes de los casos notificados con clasificación de caso sospechoso y probable (exceptuando los eventos 875 y 453) dentro de los tiempos establecidos para cada evento acorde con los protocolos</t>
  </si>
  <si>
    <t>4,4,1 La UPGD garantiza la toma de las muestras de todos los eventos que lo requieren conforme a lo establecido en los protocolos  de VSP (acorde a los servicios habilitados en la UPGD en este caso se debe articular con EAPB).</t>
  </si>
  <si>
    <t>semanal</t>
  </si>
  <si>
    <t>inmediata</t>
  </si>
  <si>
    <t>Realizar la notificación semanal los lunes antes de las 12m, si el lunes es festivo la notificacion debera enviarse el fin de semana inmediatamente anterior incluyendo la informacion del día sábado, se recuerda que la semana epidemiológica va de Domingo a Sabado.</t>
  </si>
  <si>
    <t xml:space="preserve">Continuar generando y adjuntando el plano  re notificado en la notificacion semanal </t>
  </si>
  <si>
    <t>Cargar  de archivos  planos semanales e inmediatos en sivigila WEB.</t>
  </si>
  <si>
    <t>Reportar en el cuerpo del correo  la  notificación negativa  de evento 298 (esavi por vacuna contra covid19) en forma semanal , si se presenta casos leves o moderados diligenciar formato Excel y enviar a correo eapvsubrednorte@gmail.com de forma inmediata</t>
  </si>
  <si>
    <t xml:space="preserve">Puntaje Obtenido para Transmisibles   %       </t>
  </si>
  <si>
    <t>La UPGD realiza el envio a la Subred los eventos de interès en salud publica e información complementaria requeridos para una intervencion de forma oportuna.</t>
  </si>
  <si>
    <t>USAQUEN</t>
  </si>
  <si>
    <t>TEUSAQUILLO</t>
  </si>
  <si>
    <t>BARRIOS UNIDOS</t>
  </si>
  <si>
    <t>ENGATIVA</t>
  </si>
  <si>
    <t>SUBA</t>
  </si>
  <si>
    <t>CHAPINERO</t>
  </si>
  <si>
    <t>JHON GUARNIZO</t>
  </si>
  <si>
    <t>DUVAN TORRES</t>
  </si>
  <si>
    <t>LUCIA PUENTES</t>
  </si>
  <si>
    <t>DANIELA BOCANEGRA</t>
  </si>
  <si>
    <t>YAMILE CASTRO</t>
  </si>
  <si>
    <t>JHON VASQUEZ</t>
  </si>
  <si>
    <t>semana epidemiológica 18 y periodo epidemiologico 5 de 2023</t>
  </si>
  <si>
    <t xml:space="preserve">La UPGD Cuenta con la infraestructura necesaria para cumplir con los procesos de Vigilancia en Salud Publica (Hardware, Software, Internet, Fax o Escáner, permisos de administrador, paquete office). La UPGD tiene instalado la ultima versión   del aplicativo SIVIGILA con su ultima actualización  6.2.0 Act KB 00088  adecuadamente y utiliza fichas de notificacion actualizadas. </t>
  </si>
  <si>
    <t>La UPGD Socializa los temas tratados en el Comité Epidemiológico Local al interior de la institucion,  Cove de febrero,  Cove de marzo  socializado el  XX  Cove de Abril socializado el xx   Presenta como soportes</t>
  </si>
  <si>
    <t>Se le recuerda a la UPGD que estos eventos son:  Sífilis Congénita, Sífilis gestacional, Tuberculosis, Agresión por animal potencialmente transmisor de rabia, Hepatitis B en gestante, Varicela en gestante, VIH en gestante</t>
  </si>
  <si>
    <t>Continuar enviando la notificación inmediata diariamente a las  8:30 am. Los casos deben ser notificados 24h máximo posterior a la atencion del paciente</t>
  </si>
  <si>
    <t>previamente se comparte  a la UPGD  la revision compartida por subsistema transmisibles, durante la visita se evaluan las observaciones realiyadas por la institucion; como  soporte se adjunta lista de chequeo con puntaje y comentario, los  compromisos de transmisibles se reflejan en el numeral 6 de la presenta acta.</t>
  </si>
  <si>
    <t>reviamente se comparte  a la UPGD  la revision compartida por subsistema transmisibles, durante la visita se evaluan las observaciones realiyadas por la institucion; como  soporte se adjunta lista de chequeo con puntaje y comentario, los  compromisos de transmisibles se reflejan en el numeral 6 de la presenta acta.</t>
  </si>
  <si>
    <t xml:space="preserve">Puntaje Obtenido para Sivigila   %       Puntaje Obtenido para Transmisibles   %       </t>
  </si>
  <si>
    <t xml:space="preserve">hasta 4 subsistemas </t>
  </si>
  <si>
    <t>Adjuntar en el cuerpo del correo semanal la relacion de las fichas adjuntas  principalmente aquellos eventos que se cargaron directamente en sivigila web</t>
  </si>
  <si>
    <t>Notificar  desde el 01 de mayo  directamente en sivigila WEB los eventos:  113 Desnutrición aguda en menores de 5 años 346 – IRA por virus nuevo_   348 – IRAG inusitado 210 – Dengue
220 – Dengue grave    580 – Mortalidad por Dengue 465 – Malaria    880 – Viruela Símica 452 – Lesiones por AE 365 – Intoxicaciones    591 – Mortalidad integrada en menores de 5 años 250 – Encefalitis Del Nilo Occidental En Humanos 270 Encefalitis Equina Del Oeste En Humanos 275 Encefalitis Equina Del Este En Humanos 290 Encefalitis Equina Venezolana En Humanos 295 Enfermedades De Origen Priónico_   320 Fiebre Tifoidea Y Paratifoidea_  330 Hepatitis A_   551 Mortalidad Materna Datos Básicos 620 – Parotiditis_  630 Peste (Bubónica/Neumónica)_  780 Tifus Epidémico Transmitido Por Piojos 790 Tifus Endémico Trasmitido Por Pulgas 831 Varicela Individual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</si>
</sst>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dddd"/>
    <numFmt numFmtId="166" formatCode="dd/mm/yyyy;@"/>
    <numFmt numFmtId="167" formatCode="h:mm:ss;@"/>
    <numFmt numFmtId="168" formatCode="0;[Red]0"/>
  </numFmts>
  <fonts count="62" x14ac:knownFonts="1">
    <font>
      <sz val="11"/>
      <color theme="1"/>
      <name val="Calibri"/>
      <family val="2"/>
      <scheme val="minor"/>
    </font>
    <font>
      <b/>
      <sz val="11"/>
      <color theme="0"/>
      <name val="Calibri"/>
      <family val="2"/>
      <scheme val="minor"/>
    </font>
    <font>
      <b/>
      <sz val="11"/>
      <color theme="1"/>
      <name val="Calibri"/>
      <family val="2"/>
      <scheme val="minor"/>
    </font>
    <font>
      <b/>
      <sz val="14"/>
      <name val="Calibri"/>
      <family val="2"/>
      <scheme val="minor"/>
    </font>
    <font>
      <b/>
      <sz val="10"/>
      <name val="Calibri"/>
      <family val="2"/>
      <scheme val="minor"/>
    </font>
    <font>
      <b/>
      <sz val="12"/>
      <name val="Calibri"/>
      <family val="2"/>
      <scheme val="minor"/>
    </font>
    <font>
      <b/>
      <sz val="12"/>
      <color theme="0" tint="-0.249977111117893"/>
      <name val="Calibri"/>
      <family val="2"/>
      <scheme val="minor"/>
    </font>
    <font>
      <b/>
      <sz val="18"/>
      <name val="Calibri"/>
      <family val="2"/>
      <scheme val="minor"/>
    </font>
    <font>
      <sz val="18"/>
      <color theme="1"/>
      <name val="Calibri"/>
      <family val="2"/>
      <scheme val="minor"/>
    </font>
    <font>
      <sz val="10"/>
      <name val="Arial"/>
      <family val="2"/>
    </font>
    <font>
      <b/>
      <sz val="11"/>
      <name val="Calibri"/>
      <family val="2"/>
      <scheme val="minor"/>
    </font>
    <font>
      <sz val="10"/>
      <color theme="1"/>
      <name val="Arial"/>
      <family val="2"/>
    </font>
    <font>
      <sz val="10"/>
      <color rgb="FF00B050"/>
      <name val="Arial"/>
      <family val="2"/>
    </font>
    <font>
      <b/>
      <sz val="11"/>
      <color rgb="FF00B050"/>
      <name val="Calibri"/>
      <family val="2"/>
      <scheme val="minor"/>
    </font>
    <font>
      <b/>
      <sz val="10"/>
      <name val="Arial"/>
      <family val="2"/>
    </font>
    <font>
      <sz val="11"/>
      <name val="Calibri"/>
      <family val="2"/>
      <scheme val="minor"/>
    </font>
    <font>
      <b/>
      <sz val="10"/>
      <color theme="1"/>
      <name val="Arial"/>
      <family val="2"/>
    </font>
    <font>
      <sz val="11"/>
      <color theme="1"/>
      <name val="Calibri"/>
      <family val="2"/>
      <scheme val="minor"/>
    </font>
    <font>
      <i/>
      <sz val="11"/>
      <color rgb="FF7F7F7F"/>
      <name val="Calibri"/>
      <family val="2"/>
      <scheme val="minor"/>
    </font>
    <font>
      <b/>
      <sz val="10"/>
      <color theme="0"/>
      <name val="Arial"/>
      <family val="2"/>
    </font>
    <font>
      <sz val="10"/>
      <color theme="0"/>
      <name val="Arial"/>
      <family val="2"/>
    </font>
    <font>
      <sz val="12"/>
      <color theme="1"/>
      <name val="Calibri"/>
      <family val="2"/>
      <scheme val="minor"/>
    </font>
    <font>
      <b/>
      <sz val="24"/>
      <name val="Calibri"/>
      <family val="2"/>
      <scheme val="minor"/>
    </font>
    <font>
      <sz val="8"/>
      <name val="Arial"/>
      <family val="2"/>
    </font>
    <font>
      <b/>
      <sz val="12"/>
      <color theme="1"/>
      <name val="Arial"/>
      <family val="2"/>
    </font>
    <font>
      <sz val="8"/>
      <color theme="1"/>
      <name val="Arial"/>
      <family val="2"/>
    </font>
    <font>
      <b/>
      <sz val="16"/>
      <color theme="0"/>
      <name val="Calibri"/>
      <family val="2"/>
      <scheme val="minor"/>
    </font>
    <font>
      <sz val="12"/>
      <color theme="1"/>
      <name val="Arial"/>
      <family val="2"/>
    </font>
    <font>
      <b/>
      <sz val="12"/>
      <name val="Arial"/>
      <family val="2"/>
    </font>
    <font>
      <b/>
      <sz val="11"/>
      <color theme="1"/>
      <name val="Arial"/>
      <family val="2"/>
    </font>
    <font>
      <sz val="12"/>
      <color rgb="FF00B050"/>
      <name val="Arial"/>
      <family val="2"/>
    </font>
    <font>
      <b/>
      <sz val="12"/>
      <color theme="1"/>
      <name val="Calibri"/>
      <family val="2"/>
      <scheme val="minor"/>
    </font>
    <font>
      <b/>
      <sz val="14"/>
      <color theme="1"/>
      <name val="Arial"/>
      <family val="2"/>
    </font>
    <font>
      <i/>
      <sz val="12"/>
      <color theme="1"/>
      <name val="Arial"/>
      <family val="2"/>
    </font>
    <font>
      <sz val="12"/>
      <color rgb="FFFF0000"/>
      <name val="Arial"/>
      <family val="2"/>
    </font>
    <font>
      <sz val="9"/>
      <color theme="1"/>
      <name val="Arial"/>
      <family val="2"/>
    </font>
    <font>
      <b/>
      <sz val="8"/>
      <color theme="1"/>
      <name val="Calibri"/>
      <family val="2"/>
      <scheme val="minor"/>
    </font>
    <font>
      <b/>
      <sz val="14"/>
      <color theme="1"/>
      <name val="Calibri"/>
      <family val="2"/>
      <scheme val="minor"/>
    </font>
    <font>
      <sz val="14"/>
      <color theme="1"/>
      <name val="Arial"/>
      <family val="2"/>
    </font>
    <font>
      <sz val="12"/>
      <name val="Arial"/>
      <family val="2"/>
    </font>
    <font>
      <sz val="11"/>
      <color theme="1"/>
      <name val="Arial"/>
      <family val="2"/>
    </font>
    <font>
      <b/>
      <sz val="11"/>
      <color rgb="FF00B050"/>
      <name val="Arial"/>
      <family val="2"/>
    </font>
    <font>
      <b/>
      <sz val="10"/>
      <color rgb="FF00B050"/>
      <name val="Arial"/>
      <family val="2"/>
    </font>
    <font>
      <sz val="8"/>
      <color rgb="FFFF0000"/>
      <name val="Arial"/>
      <family val="2"/>
    </font>
    <font>
      <sz val="11"/>
      <color rgb="FF000000"/>
      <name val="Arial"/>
      <family val="2"/>
    </font>
    <font>
      <sz val="8"/>
      <color rgb="FF000000"/>
      <name val="Arial"/>
      <family val="2"/>
    </font>
    <font>
      <sz val="12"/>
      <color theme="0"/>
      <name val="Arial"/>
      <family val="2"/>
    </font>
    <font>
      <sz val="16"/>
      <color theme="1"/>
      <name val="Arial"/>
      <family val="2"/>
    </font>
    <font>
      <sz val="14"/>
      <name val="Arial"/>
      <family val="2"/>
    </font>
    <font>
      <sz val="13"/>
      <color theme="1"/>
      <name val="Arial"/>
      <family val="2"/>
    </font>
    <font>
      <sz val="14"/>
      <color theme="0"/>
      <name val="Arial"/>
      <family val="2"/>
    </font>
    <font>
      <sz val="16"/>
      <name val="Calibri"/>
      <family val="2"/>
      <scheme val="minor"/>
    </font>
    <font>
      <u/>
      <sz val="11"/>
      <color theme="10"/>
      <name val="Calibri"/>
      <family val="2"/>
      <scheme val="minor"/>
    </font>
    <font>
      <u/>
      <sz val="12"/>
      <color theme="10"/>
      <name val="Calibri"/>
      <family val="2"/>
      <scheme val="minor"/>
    </font>
    <font>
      <u/>
      <sz val="14"/>
      <name val="Calibri"/>
      <family val="2"/>
      <scheme val="minor"/>
    </font>
    <font>
      <b/>
      <sz val="14"/>
      <name val="Arial"/>
      <family val="2"/>
    </font>
    <font>
      <sz val="11"/>
      <name val="Arial"/>
      <family val="2"/>
    </font>
    <font>
      <b/>
      <sz val="12"/>
      <color rgb="FFFF0000"/>
      <name val="Arial"/>
      <family val="2"/>
    </font>
    <font>
      <sz val="8"/>
      <color rgb="FF000000"/>
      <name val="Calibri"/>
      <family val="2"/>
      <scheme val="minor"/>
    </font>
    <font>
      <sz val="12"/>
      <name val="Arial"/>
      <family val="2"/>
      <charset val="1"/>
    </font>
    <font>
      <b/>
      <sz val="14"/>
      <color theme="0"/>
      <name val="Arial"/>
      <family val="2"/>
    </font>
    <font>
      <sz val="14"/>
      <color theme="1"/>
      <name val="Calibri"/>
      <family val="2"/>
      <scheme val="minor"/>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65"/>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45"/>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99"/>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5" tint="0.59999389629810485"/>
        <bgColor indexed="64"/>
      </patternFill>
    </fill>
  </fills>
  <borders count="63">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s>
  <cellStyleXfs count="6">
    <xf numFmtId="0" fontId="0" fillId="0" borderId="0"/>
    <xf numFmtId="9" fontId="17" fillId="0" borderId="0" applyFont="0" applyFill="0" applyBorder="0" applyAlignment="0" applyProtection="0"/>
    <xf numFmtId="0" fontId="18" fillId="0" borderId="0" applyNumberFormat="0" applyFill="0" applyBorder="0" applyAlignment="0" applyProtection="0"/>
    <xf numFmtId="0" fontId="9" fillId="0" borderId="0"/>
    <xf numFmtId="0" fontId="44" fillId="0" borderId="0"/>
    <xf numFmtId="0" fontId="52" fillId="0" borderId="0" applyNumberFormat="0" applyFill="0" applyBorder="0" applyAlignment="0" applyProtection="0"/>
  </cellStyleXfs>
  <cellXfs count="708">
    <xf numFmtId="0" fontId="0" fillId="0" borderId="0" xfId="0"/>
    <xf numFmtId="0" fontId="0" fillId="3" borderId="0" xfId="0" applyFill="1"/>
    <xf numFmtId="0" fontId="4" fillId="2" borderId="0" xfId="0" applyFont="1" applyFill="1" applyAlignment="1">
      <alignment horizontal="center" wrapText="1"/>
    </xf>
    <xf numFmtId="0" fontId="5" fillId="2" borderId="0" xfId="0" applyFont="1" applyFill="1" applyAlignment="1">
      <alignment horizontal="right" wrapText="1"/>
    </xf>
    <xf numFmtId="0" fontId="0" fillId="4" borderId="0" xfId="0" applyFill="1" applyAlignment="1">
      <alignment horizontal="center" vertical="center"/>
    </xf>
    <xf numFmtId="0" fontId="0" fillId="4" borderId="0" xfId="0" applyFill="1"/>
    <xf numFmtId="0" fontId="4" fillId="2" borderId="0" xfId="0" applyFont="1" applyFill="1" applyAlignment="1">
      <alignment wrapText="1"/>
    </xf>
    <xf numFmtId="0" fontId="5" fillId="2" borderId="0" xfId="0" applyFont="1" applyFill="1" applyAlignment="1">
      <alignment wrapText="1"/>
    </xf>
    <xf numFmtId="0" fontId="5" fillId="2" borderId="1" xfId="0" applyFont="1" applyFill="1" applyBorder="1" applyAlignment="1">
      <alignment wrapText="1"/>
    </xf>
    <xf numFmtId="0" fontId="5" fillId="2" borderId="0" xfId="0" applyFont="1" applyFill="1" applyAlignment="1">
      <alignment horizontal="center" wrapText="1"/>
    </xf>
    <xf numFmtId="0" fontId="0" fillId="4" borderId="1" xfId="0" applyFill="1" applyBorder="1"/>
    <xf numFmtId="0" fontId="6" fillId="2" borderId="0" xfId="0" applyFont="1" applyFill="1" applyAlignment="1">
      <alignment wrapText="1"/>
    </xf>
    <xf numFmtId="0" fontId="6" fillId="2" borderId="0" xfId="0" applyFont="1" applyFill="1" applyAlignment="1">
      <alignment horizontal="center" wrapText="1"/>
    </xf>
    <xf numFmtId="0" fontId="7" fillId="2" borderId="0" xfId="0" applyFont="1" applyFill="1" applyAlignment="1">
      <alignment horizontal="center" wrapText="1"/>
    </xf>
    <xf numFmtId="0" fontId="8" fillId="3" borderId="0" xfId="0" applyFont="1" applyFill="1"/>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2" fillId="0" borderId="9" xfId="0" applyFont="1" applyBorder="1" applyAlignment="1">
      <alignment horizontal="center" vertical="center" wrapText="1"/>
    </xf>
    <xf numFmtId="0" fontId="9" fillId="0" borderId="9" xfId="0" applyFont="1" applyBorder="1" applyAlignment="1">
      <alignment horizontal="justify" vertical="center" wrapText="1"/>
    </xf>
    <xf numFmtId="0" fontId="10" fillId="0" borderId="9" xfId="0" applyFont="1" applyBorder="1" applyAlignment="1">
      <alignment horizontal="center" vertical="center" wrapText="1"/>
    </xf>
    <xf numFmtId="0" fontId="11" fillId="0" borderId="9" xfId="0" applyFont="1" applyBorder="1" applyAlignment="1">
      <alignment horizontal="justify" vertical="center"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2" fillId="5" borderId="19" xfId="0" applyFont="1" applyFill="1" applyBorder="1" applyAlignment="1">
      <alignment horizontal="center" vertical="center" wrapText="1"/>
    </xf>
    <xf numFmtId="0" fontId="0" fillId="5" borderId="20" xfId="0" applyFill="1" applyBorder="1" applyAlignment="1">
      <alignment wrapText="1"/>
    </xf>
    <xf numFmtId="0" fontId="14" fillId="0" borderId="9" xfId="0" applyFont="1" applyBorder="1" applyAlignment="1">
      <alignment horizontal="center" vertical="center" wrapText="1"/>
    </xf>
    <xf numFmtId="0" fontId="15" fillId="3" borderId="0" xfId="0" applyFont="1" applyFill="1"/>
    <xf numFmtId="0" fontId="9" fillId="3" borderId="9" xfId="0" applyFont="1" applyFill="1" applyBorder="1" applyAlignment="1">
      <alignment horizontal="justify" vertical="center" wrapText="1"/>
    </xf>
    <xf numFmtId="0" fontId="10" fillId="3" borderId="9" xfId="0" applyFont="1" applyFill="1" applyBorder="1" applyAlignment="1">
      <alignment horizontal="center" vertical="center" wrapText="1"/>
    </xf>
    <xf numFmtId="0" fontId="2" fillId="5" borderId="19" xfId="0" applyFont="1" applyFill="1" applyBorder="1" applyAlignment="1">
      <alignment horizontal="center" vertical="top" wrapText="1"/>
    </xf>
    <xf numFmtId="0" fontId="16" fillId="0" borderId="9" xfId="0" applyFont="1" applyBorder="1" applyAlignment="1">
      <alignment horizontal="center" vertical="center" wrapText="1"/>
    </xf>
    <xf numFmtId="0" fontId="11" fillId="0" borderId="9" xfId="0" applyFont="1" applyBorder="1" applyAlignment="1">
      <alignment vertical="top" wrapText="1"/>
    </xf>
    <xf numFmtId="0" fontId="2" fillId="3" borderId="9" xfId="0" applyFont="1" applyFill="1" applyBorder="1" applyAlignment="1">
      <alignment horizontal="center" vertical="center" wrapText="1"/>
    </xf>
    <xf numFmtId="0" fontId="16" fillId="0" borderId="12" xfId="0" applyFont="1" applyBorder="1" applyAlignment="1">
      <alignment horizontal="center" vertical="center" wrapText="1"/>
    </xf>
    <xf numFmtId="0" fontId="11" fillId="3" borderId="9" xfId="0" applyFont="1" applyFill="1" applyBorder="1" applyAlignment="1">
      <alignment vertical="top" wrapText="1"/>
    </xf>
    <xf numFmtId="0" fontId="11" fillId="0" borderId="9" xfId="0" applyFont="1" applyBorder="1" applyAlignment="1">
      <alignment vertical="center" wrapText="1"/>
    </xf>
    <xf numFmtId="0" fontId="16" fillId="0" borderId="21" xfId="0" applyFont="1" applyBorder="1" applyAlignment="1">
      <alignment horizontal="center" vertical="center" wrapText="1"/>
    </xf>
    <xf numFmtId="0" fontId="2" fillId="5" borderId="16" xfId="0" applyFont="1" applyFill="1" applyBorder="1" applyAlignment="1">
      <alignment horizontal="center" vertical="top" wrapText="1"/>
    </xf>
    <xf numFmtId="0" fontId="1" fillId="6" borderId="22" xfId="0" applyFont="1" applyFill="1" applyBorder="1" applyAlignment="1">
      <alignment horizontal="center" vertical="center" wrapText="1"/>
    </xf>
    <xf numFmtId="0" fontId="16" fillId="0" borderId="13" xfId="0" applyFont="1" applyBorder="1" applyAlignment="1">
      <alignment horizontal="center" vertical="center" wrapText="1"/>
    </xf>
    <xf numFmtId="0" fontId="11" fillId="0" borderId="9" xfId="0" applyFont="1" applyBorder="1" applyAlignment="1">
      <alignment wrapText="1"/>
    </xf>
    <xf numFmtId="0" fontId="2" fillId="5" borderId="13" xfId="0" applyFont="1" applyFill="1" applyBorder="1" applyAlignment="1">
      <alignment horizontal="center" vertical="top" wrapText="1"/>
    </xf>
    <xf numFmtId="0" fontId="5" fillId="0" borderId="0" xfId="0" applyFont="1" applyAlignment="1">
      <alignment horizontal="center" wrapText="1"/>
    </xf>
    <xf numFmtId="0" fontId="0" fillId="4" borderId="28" xfId="0" applyFill="1" applyBorder="1"/>
    <xf numFmtId="0" fontId="2" fillId="4" borderId="0" xfId="0" applyFont="1" applyFill="1"/>
    <xf numFmtId="0" fontId="2" fillId="4" borderId="0" xfId="0" applyFont="1" applyFill="1" applyAlignment="1">
      <alignment horizontal="center" vertical="center"/>
    </xf>
    <xf numFmtId="0" fontId="19" fillId="6" borderId="5"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19" fillId="6" borderId="8" xfId="0" applyFont="1" applyFill="1" applyBorder="1" applyAlignment="1">
      <alignment horizontal="center" vertical="top" wrapText="1"/>
    </xf>
    <xf numFmtId="0" fontId="11" fillId="4" borderId="9" xfId="0" applyFont="1" applyFill="1" applyBorder="1" applyAlignment="1">
      <alignment horizontal="left" vertical="center" wrapText="1"/>
    </xf>
    <xf numFmtId="0" fontId="20" fillId="6" borderId="8" xfId="0" applyFont="1" applyFill="1" applyBorder="1" applyAlignment="1">
      <alignment horizontal="center" vertical="center" wrapText="1"/>
    </xf>
    <xf numFmtId="0" fontId="15" fillId="4" borderId="0" xfId="0" applyFont="1" applyFill="1" applyAlignment="1">
      <alignment horizontal="center" vertical="center" wrapText="1"/>
    </xf>
    <xf numFmtId="0" fontId="21" fillId="4" borderId="0" xfId="0" applyFont="1" applyFill="1" applyAlignment="1">
      <alignment horizontal="left" vertical="center" wrapText="1"/>
    </xf>
    <xf numFmtId="0" fontId="10" fillId="2" borderId="0" xfId="0" applyFont="1" applyFill="1" applyAlignment="1">
      <alignment horizontal="center" vertical="center"/>
    </xf>
    <xf numFmtId="1" fontId="15" fillId="2" borderId="0" xfId="0" applyNumberFormat="1" applyFont="1" applyFill="1" applyAlignment="1">
      <alignment horizontal="center" vertical="center"/>
    </xf>
    <xf numFmtId="0" fontId="15" fillId="2" borderId="0" xfId="0" applyFont="1" applyFill="1" applyAlignment="1">
      <alignment horizontal="center" vertical="center" wrapText="1"/>
    </xf>
    <xf numFmtId="0" fontId="15" fillId="2" borderId="29" xfId="0" applyFont="1" applyFill="1" applyBorder="1" applyAlignment="1">
      <alignment horizontal="center" vertical="center" wrapText="1"/>
    </xf>
    <xf numFmtId="0" fontId="22" fillId="3" borderId="28" xfId="0" applyFont="1" applyFill="1" applyBorder="1" applyAlignment="1">
      <alignment horizontal="center" vertical="center" wrapText="1"/>
    </xf>
    <xf numFmtId="0" fontId="5" fillId="2" borderId="28" xfId="0" applyFont="1" applyFill="1" applyBorder="1" applyAlignment="1">
      <alignment horizontal="center" wrapText="1"/>
    </xf>
    <xf numFmtId="0" fontId="10" fillId="7" borderId="36" xfId="0" applyFont="1" applyFill="1" applyBorder="1" applyAlignment="1">
      <alignment horizontal="center" vertical="center"/>
    </xf>
    <xf numFmtId="0" fontId="10" fillId="7" borderId="37" xfId="0" applyFont="1" applyFill="1" applyBorder="1" applyAlignment="1">
      <alignment horizontal="center" vertical="center" wrapText="1"/>
    </xf>
    <xf numFmtId="0" fontId="5" fillId="2" borderId="28" xfId="0" applyFont="1" applyFill="1" applyBorder="1" applyAlignment="1">
      <alignment wrapText="1"/>
    </xf>
    <xf numFmtId="0" fontId="5" fillId="2" borderId="29" xfId="0" applyFont="1" applyFill="1" applyBorder="1" applyAlignment="1">
      <alignment wrapText="1"/>
    </xf>
    <xf numFmtId="0" fontId="5" fillId="2" borderId="29" xfId="0" applyFont="1" applyFill="1" applyBorder="1" applyAlignment="1">
      <alignment horizontal="center" wrapText="1"/>
    </xf>
    <xf numFmtId="0" fontId="8" fillId="4" borderId="0" xfId="0" applyFont="1" applyFill="1"/>
    <xf numFmtId="0" fontId="15" fillId="2" borderId="0" xfId="0" applyFont="1" applyFill="1"/>
    <xf numFmtId="0" fontId="15" fillId="2" borderId="0" xfId="0" applyFont="1" applyFill="1" applyAlignment="1">
      <alignment horizontal="left"/>
    </xf>
    <xf numFmtId="0" fontId="23" fillId="0" borderId="0" xfId="3" applyFont="1"/>
    <xf numFmtId="0" fontId="25" fillId="0" borderId="0" xfId="0" applyFont="1"/>
    <xf numFmtId="0" fontId="24" fillId="0" borderId="28" xfId="3" applyFont="1" applyBorder="1" applyAlignment="1">
      <alignment horizontal="center" vertical="center" wrapText="1"/>
    </xf>
    <xf numFmtId="0" fontId="24" fillId="0" borderId="0" xfId="3" applyFont="1" applyAlignment="1">
      <alignment horizontal="center" vertical="center" wrapText="1"/>
    </xf>
    <xf numFmtId="0" fontId="24" fillId="0" borderId="29" xfId="3" applyFont="1" applyBorder="1" applyAlignment="1">
      <alignment horizontal="center" vertical="center" wrapText="1"/>
    </xf>
    <xf numFmtId="0" fontId="27" fillId="0" borderId="28" xfId="0" applyFont="1" applyBorder="1"/>
    <xf numFmtId="0" fontId="27" fillId="0" borderId="0" xfId="0" applyFont="1"/>
    <xf numFmtId="0" fontId="24" fillId="0" borderId="0" xfId="3" applyFont="1" applyAlignment="1">
      <alignment horizontal="center" vertical="center"/>
    </xf>
    <xf numFmtId="0" fontId="24" fillId="0" borderId="0" xfId="3" applyFont="1" applyAlignment="1">
      <alignment vertical="center"/>
    </xf>
    <xf numFmtId="0" fontId="24" fillId="0" borderId="29" xfId="3" applyFont="1" applyBorder="1" applyAlignment="1">
      <alignment vertical="center"/>
    </xf>
    <xf numFmtId="0" fontId="24" fillId="0" borderId="28" xfId="3" applyFont="1" applyBorder="1" applyAlignment="1">
      <alignment horizontal="center" vertical="center"/>
    </xf>
    <xf numFmtId="0" fontId="28" fillId="3" borderId="0" xfId="3" applyFont="1" applyFill="1"/>
    <xf numFmtId="164" fontId="24" fillId="0" borderId="0" xfId="3" applyNumberFormat="1" applyFont="1" applyAlignment="1">
      <alignment horizontal="center"/>
    </xf>
    <xf numFmtId="164" fontId="24" fillId="0" borderId="29" xfId="3" applyNumberFormat="1" applyFont="1" applyBorder="1"/>
    <xf numFmtId="0" fontId="27" fillId="0" borderId="0" xfId="3" applyFont="1"/>
    <xf numFmtId="0" fontId="27" fillId="0" borderId="0" xfId="3" applyFont="1" applyAlignment="1">
      <alignment horizontal="center"/>
    </xf>
    <xf numFmtId="0" fontId="27" fillId="0" borderId="29" xfId="3" applyFont="1" applyBorder="1"/>
    <xf numFmtId="18" fontId="27" fillId="0" borderId="0" xfId="3" applyNumberFormat="1" applyFont="1" applyAlignment="1">
      <alignment horizontal="center" vertical="center"/>
    </xf>
    <xf numFmtId="18" fontId="27" fillId="0" borderId="29" xfId="3" applyNumberFormat="1" applyFont="1" applyBorder="1" applyAlignment="1">
      <alignment vertical="center"/>
    </xf>
    <xf numFmtId="0" fontId="29" fillId="0" borderId="28" xfId="3" applyFont="1" applyBorder="1" applyAlignment="1">
      <alignment horizontal="left"/>
    </xf>
    <xf numFmtId="0" fontId="24" fillId="0" borderId="0" xfId="3" applyFont="1" applyAlignment="1">
      <alignment horizontal="left" vertical="center"/>
    </xf>
    <xf numFmtId="0" fontId="27" fillId="0" borderId="0" xfId="3" applyFont="1" applyAlignment="1">
      <alignment vertical="center"/>
    </xf>
    <xf numFmtId="0" fontId="27" fillId="3" borderId="0" xfId="3" applyFont="1" applyFill="1" applyAlignment="1">
      <alignment vertical="center"/>
    </xf>
    <xf numFmtId="0" fontId="27" fillId="0" borderId="0" xfId="3" applyFont="1" applyAlignment="1">
      <alignment horizontal="center" vertical="center"/>
    </xf>
    <xf numFmtId="0" fontId="27" fillId="0" borderId="29" xfId="3" applyFont="1" applyBorder="1" applyAlignment="1">
      <alignment vertical="center"/>
    </xf>
    <xf numFmtId="18" fontId="27" fillId="0" borderId="0" xfId="3" applyNumberFormat="1" applyFont="1" applyAlignment="1">
      <alignment horizontal="center"/>
    </xf>
    <xf numFmtId="0" fontId="27" fillId="0" borderId="28" xfId="3" applyFont="1" applyBorder="1" applyAlignment="1">
      <alignment horizontal="left"/>
    </xf>
    <xf numFmtId="0" fontId="27" fillId="0" borderId="0" xfId="3" applyFont="1" applyAlignment="1">
      <alignment horizontal="left"/>
    </xf>
    <xf numFmtId="0" fontId="27" fillId="0" borderId="0" xfId="3" applyFont="1" applyAlignment="1">
      <alignment horizontal="left" vertical="center"/>
    </xf>
    <xf numFmtId="18" fontId="27" fillId="0" borderId="29" xfId="3" applyNumberFormat="1" applyFont="1" applyBorder="1"/>
    <xf numFmtId="0" fontId="23" fillId="0" borderId="29" xfId="3" applyFont="1" applyBorder="1"/>
    <xf numFmtId="0" fontId="29" fillId="0" borderId="28" xfId="3" applyFont="1" applyBorder="1" applyAlignment="1">
      <alignment wrapText="1"/>
    </xf>
    <xf numFmtId="0" fontId="29" fillId="0" borderId="0" xfId="3" applyFont="1" applyAlignment="1">
      <alignment wrapText="1"/>
    </xf>
    <xf numFmtId="0" fontId="24" fillId="0" borderId="0" xfId="3" applyFont="1" applyAlignment="1">
      <alignment horizontal="left" vertical="center" wrapText="1"/>
    </xf>
    <xf numFmtId="0" fontId="27" fillId="0" borderId="28" xfId="3" applyFont="1" applyBorder="1" applyAlignment="1">
      <alignment vertical="center"/>
    </xf>
    <xf numFmtId="0" fontId="24" fillId="0" borderId="0" xfId="3" applyFont="1" applyAlignment="1">
      <alignment horizontal="right" vertical="center"/>
    </xf>
    <xf numFmtId="18" fontId="27" fillId="0" borderId="0" xfId="3" applyNumberFormat="1" applyFont="1" applyAlignment="1">
      <alignment horizontal="center" wrapText="1"/>
    </xf>
    <xf numFmtId="0" fontId="26" fillId="0" borderId="28" xfId="0" applyFont="1" applyBorder="1" applyAlignment="1">
      <alignment horizontal="center" vertical="center" wrapText="1"/>
    </xf>
    <xf numFmtId="0" fontId="26" fillId="0" borderId="0" xfId="0" applyFont="1" applyAlignment="1">
      <alignment horizontal="center" vertical="center" wrapText="1"/>
    </xf>
    <xf numFmtId="0" fontId="27" fillId="3" borderId="28" xfId="3" applyFont="1" applyFill="1" applyBorder="1"/>
    <xf numFmtId="0" fontId="27" fillId="0" borderId="48" xfId="3" applyFont="1" applyBorder="1"/>
    <xf numFmtId="0" fontId="27" fillId="0" borderId="45" xfId="3" applyFont="1" applyBorder="1"/>
    <xf numFmtId="0" fontId="33" fillId="0" borderId="0" xfId="3" applyFont="1" applyAlignment="1">
      <alignment vertical="center"/>
    </xf>
    <xf numFmtId="0" fontId="33" fillId="0" borderId="29" xfId="3" applyFont="1" applyBorder="1" applyAlignment="1">
      <alignment vertical="center"/>
    </xf>
    <xf numFmtId="0" fontId="34" fillId="0" borderId="48" xfId="3" applyFont="1" applyBorder="1"/>
    <xf numFmtId="0" fontId="27" fillId="0" borderId="28" xfId="3" applyFont="1" applyBorder="1"/>
    <xf numFmtId="0" fontId="25" fillId="0" borderId="28" xfId="0" applyFont="1" applyBorder="1"/>
    <xf numFmtId="0" fontId="27" fillId="0" borderId="53" xfId="0" applyFont="1" applyBorder="1" applyAlignment="1">
      <alignment vertical="center"/>
    </xf>
    <xf numFmtId="0" fontId="27" fillId="0" borderId="41" xfId="0" applyFont="1" applyBorder="1" applyAlignment="1">
      <alignment vertical="center"/>
    </xf>
    <xf numFmtId="0" fontId="36" fillId="13" borderId="56" xfId="0" applyFont="1" applyFill="1" applyBorder="1" applyAlignment="1">
      <alignment horizontal="center" vertical="center" wrapText="1"/>
    </xf>
    <xf numFmtId="0" fontId="37" fillId="0" borderId="9" xfId="0" applyFont="1" applyBorder="1" applyAlignment="1">
      <alignment horizontal="center" vertical="center" wrapText="1"/>
    </xf>
    <xf numFmtId="0" fontId="38" fillId="14" borderId="9" xfId="3" applyFont="1" applyFill="1" applyBorder="1" applyAlignment="1">
      <alignment horizontal="center" vertical="center" wrapText="1"/>
    </xf>
    <xf numFmtId="0" fontId="37" fillId="15" borderId="9" xfId="0" applyFont="1" applyFill="1" applyBorder="1" applyAlignment="1">
      <alignment horizontal="center" vertical="center" wrapText="1"/>
    </xf>
    <xf numFmtId="0" fontId="37" fillId="15" borderId="9" xfId="3" applyFont="1" applyFill="1" applyBorder="1" applyAlignment="1">
      <alignment horizontal="center" vertical="center" wrapText="1"/>
    </xf>
    <xf numFmtId="0" fontId="29" fillId="12" borderId="13" xfId="3" applyFont="1" applyFill="1" applyBorder="1" applyAlignment="1">
      <alignment horizontal="center" vertical="center"/>
    </xf>
    <xf numFmtId="0" fontId="40" fillId="0" borderId="9" xfId="0" applyFont="1" applyBorder="1" applyAlignment="1">
      <alignment vertical="center" wrapText="1"/>
    </xf>
    <xf numFmtId="0" fontId="29" fillId="12" borderId="9" xfId="3" applyFont="1" applyFill="1" applyBorder="1" applyAlignment="1">
      <alignment horizontal="center" vertical="center"/>
    </xf>
    <xf numFmtId="0" fontId="27" fillId="3" borderId="9" xfId="3" applyFont="1" applyFill="1" applyBorder="1" applyAlignment="1">
      <alignment horizontal="center" vertical="center" wrapText="1"/>
    </xf>
    <xf numFmtId="0" fontId="27" fillId="3" borderId="9" xfId="3" applyFont="1" applyFill="1" applyBorder="1" applyAlignment="1">
      <alignment horizontal="left" vertical="top" wrapText="1"/>
    </xf>
    <xf numFmtId="0" fontId="29" fillId="12" borderId="9" xfId="3" applyFont="1" applyFill="1" applyBorder="1" applyAlignment="1">
      <alignment horizontal="center" vertical="center" wrapText="1"/>
    </xf>
    <xf numFmtId="0" fontId="40" fillId="0" borderId="13" xfId="0" applyFont="1" applyBorder="1" applyAlignment="1">
      <alignment horizontal="center" vertical="center" wrapText="1"/>
    </xf>
    <xf numFmtId="14" fontId="40" fillId="0" borderId="13" xfId="0" applyNumberFormat="1" applyFont="1" applyBorder="1" applyAlignment="1">
      <alignment horizontal="center" vertical="center" wrapText="1"/>
    </xf>
    <xf numFmtId="0" fontId="40" fillId="0" borderId="9" xfId="0" applyFont="1" applyBorder="1" applyAlignment="1">
      <alignment horizontal="center" vertical="center" wrapText="1"/>
    </xf>
    <xf numFmtId="14" fontId="40" fillId="0" borderId="9" xfId="0" applyNumberFormat="1" applyFont="1" applyBorder="1" applyAlignment="1">
      <alignment horizontal="center" vertical="center" wrapText="1"/>
    </xf>
    <xf numFmtId="0" fontId="41" fillId="12" borderId="9" xfId="3" applyFont="1" applyFill="1" applyBorder="1" applyAlignment="1">
      <alignment horizontal="center" vertical="center" wrapText="1"/>
    </xf>
    <xf numFmtId="0" fontId="29" fillId="12" borderId="56" xfId="3" applyFont="1" applyFill="1" applyBorder="1" applyAlignment="1">
      <alignment horizontal="center" vertical="center" wrapText="1"/>
    </xf>
    <xf numFmtId="0" fontId="29" fillId="0" borderId="9" xfId="3" applyFont="1" applyBorder="1" applyAlignment="1">
      <alignment vertical="center"/>
    </xf>
    <xf numFmtId="0" fontId="29" fillId="0" borderId="9" xfId="3" applyFont="1" applyBorder="1" applyAlignment="1">
      <alignment horizontal="center" vertical="center"/>
    </xf>
    <xf numFmtId="0" fontId="37" fillId="0" borderId="13" xfId="0" applyFont="1" applyBorder="1" applyAlignment="1">
      <alignment horizontal="center" vertical="center" wrapText="1"/>
    </xf>
    <xf numFmtId="0" fontId="27" fillId="0" borderId="9" xfId="3" applyFont="1" applyBorder="1" applyAlignment="1">
      <alignment horizontal="center" vertical="center" wrapText="1"/>
    </xf>
    <xf numFmtId="0" fontId="40" fillId="0" borderId="19" xfId="0" applyFont="1" applyBorder="1" applyAlignment="1">
      <alignment horizontal="center" vertical="center" wrapText="1"/>
    </xf>
    <xf numFmtId="14" fontId="40" fillId="0" borderId="19" xfId="0" applyNumberFormat="1" applyFont="1" applyBorder="1" applyAlignment="1">
      <alignment horizontal="center" vertical="center" wrapText="1"/>
    </xf>
    <xf numFmtId="0" fontId="27" fillId="3" borderId="19" xfId="3" applyFont="1" applyFill="1" applyBorder="1" applyAlignment="1">
      <alignment horizontal="center" vertical="center" wrapText="1"/>
    </xf>
    <xf numFmtId="1" fontId="40" fillId="0" borderId="9" xfId="0" applyNumberFormat="1" applyFont="1" applyBorder="1" applyAlignment="1">
      <alignment horizontal="center" vertical="center" wrapText="1"/>
    </xf>
    <xf numFmtId="0" fontId="40" fillId="3" borderId="9" xfId="0" applyFont="1" applyFill="1" applyBorder="1" applyAlignment="1">
      <alignment horizontal="center" vertical="center" wrapText="1"/>
    </xf>
    <xf numFmtId="1" fontId="40" fillId="0" borderId="19" xfId="0" applyNumberFormat="1" applyFont="1" applyBorder="1" applyAlignment="1">
      <alignment horizontal="center" vertical="center" wrapText="1"/>
    </xf>
    <xf numFmtId="0" fontId="40" fillId="3" borderId="19" xfId="0" applyFont="1" applyFill="1" applyBorder="1" applyAlignment="1">
      <alignment horizontal="center" vertical="center" wrapText="1"/>
    </xf>
    <xf numFmtId="0" fontId="37" fillId="0" borderId="55" xfId="0" applyFont="1" applyBorder="1" applyAlignment="1">
      <alignment horizontal="center" vertical="center" wrapText="1"/>
    </xf>
    <xf numFmtId="0" fontId="40" fillId="0" borderId="32" xfId="0" applyFont="1" applyBorder="1" applyAlignment="1">
      <alignment vertical="center" wrapText="1"/>
    </xf>
    <xf numFmtId="0" fontId="40" fillId="0" borderId="44" xfId="0" applyFont="1" applyBorder="1" applyAlignment="1">
      <alignment vertical="center" wrapText="1"/>
    </xf>
    <xf numFmtId="0" fontId="29" fillId="13" borderId="9" xfId="3" applyFont="1" applyFill="1" applyBorder="1" applyAlignment="1">
      <alignment horizontal="center" vertical="center" wrapText="1"/>
    </xf>
    <xf numFmtId="0" fontId="29" fillId="3" borderId="9" xfId="0" applyFont="1" applyFill="1" applyBorder="1" applyAlignment="1">
      <alignment horizontal="center" vertical="center" wrapText="1"/>
    </xf>
    <xf numFmtId="0" fontId="24" fillId="0" borderId="19" xfId="3" applyFont="1" applyBorder="1" applyAlignment="1">
      <alignment horizontal="center" vertical="center" wrapText="1"/>
    </xf>
    <xf numFmtId="0" fontId="2" fillId="3" borderId="19" xfId="0" applyFont="1" applyFill="1" applyBorder="1" applyAlignment="1">
      <alignment horizontal="center" vertical="center" wrapText="1"/>
    </xf>
    <xf numFmtId="0" fontId="27" fillId="0" borderId="19" xfId="3" applyFont="1" applyBorder="1" applyAlignment="1">
      <alignment horizontal="center" vertical="center" wrapText="1"/>
    </xf>
    <xf numFmtId="0" fontId="2" fillId="0" borderId="19" xfId="0" applyFont="1" applyBorder="1" applyAlignment="1">
      <alignment horizontal="center" vertical="center" wrapText="1"/>
    </xf>
    <xf numFmtId="0" fontId="2" fillId="0" borderId="19" xfId="0" applyFont="1" applyBorder="1" applyAlignment="1">
      <alignment vertical="center" wrapText="1"/>
    </xf>
    <xf numFmtId="0" fontId="37" fillId="15" borderId="1" xfId="0" applyFont="1" applyFill="1" applyBorder="1" applyAlignment="1">
      <alignment horizontal="center" vertical="center" wrapText="1"/>
    </xf>
    <xf numFmtId="0" fontId="37" fillId="15" borderId="56" xfId="3" applyFont="1" applyFill="1" applyBorder="1" applyAlignment="1">
      <alignment horizontal="center" vertical="center" wrapText="1"/>
    </xf>
    <xf numFmtId="14" fontId="27" fillId="0" borderId="9" xfId="3" applyNumberFormat="1" applyFont="1" applyBorder="1" applyAlignment="1">
      <alignment horizontal="center" vertical="center" wrapText="1"/>
    </xf>
    <xf numFmtId="0" fontId="27" fillId="0" borderId="47" xfId="3" applyFont="1" applyBorder="1" applyAlignment="1">
      <alignment horizontal="center" vertical="center" wrapText="1"/>
    </xf>
    <xf numFmtId="0" fontId="27" fillId="0" borderId="1" xfId="3" applyFont="1" applyBorder="1" applyAlignment="1">
      <alignment horizontal="center" vertical="center" wrapText="1"/>
    </xf>
    <xf numFmtId="0" fontId="43" fillId="0" borderId="0" xfId="0" applyFont="1"/>
    <xf numFmtId="0" fontId="27" fillId="3" borderId="9" xfId="0" applyFont="1" applyFill="1" applyBorder="1" applyAlignment="1">
      <alignment vertical="center" wrapText="1"/>
    </xf>
    <xf numFmtId="0" fontId="27" fillId="11" borderId="0" xfId="3" applyFont="1" applyFill="1" applyAlignment="1">
      <alignment horizontal="center"/>
    </xf>
    <xf numFmtId="0" fontId="28" fillId="0" borderId="0" xfId="0" applyFont="1"/>
    <xf numFmtId="0" fontId="45" fillId="0" borderId="0" xfId="4" applyFont="1"/>
    <xf numFmtId="0" fontId="44" fillId="0" borderId="0" xfId="4"/>
    <xf numFmtId="0" fontId="28" fillId="2" borderId="0" xfId="0" applyFont="1" applyFill="1" applyAlignment="1">
      <alignment wrapText="1"/>
    </xf>
    <xf numFmtId="0" fontId="39" fillId="3" borderId="21" xfId="0" applyFont="1" applyFill="1" applyBorder="1" applyAlignment="1">
      <alignment horizontal="left" vertical="center" wrapText="1"/>
    </xf>
    <xf numFmtId="0" fontId="38" fillId="0" borderId="26" xfId="0" applyFont="1" applyBorder="1" applyAlignment="1"/>
    <xf numFmtId="0" fontId="38" fillId="0" borderId="46" xfId="0" applyFont="1" applyBorder="1" applyAlignment="1"/>
    <xf numFmtId="0" fontId="38" fillId="0" borderId="1" xfId="0" applyFont="1" applyBorder="1" applyAlignment="1"/>
    <xf numFmtId="0" fontId="38" fillId="0" borderId="47" xfId="0" applyFont="1" applyBorder="1" applyAlignment="1"/>
    <xf numFmtId="0" fontId="27" fillId="11" borderId="50" xfId="3" applyFont="1" applyFill="1" applyBorder="1" applyAlignment="1"/>
    <xf numFmtId="0" fontId="27" fillId="11" borderId="26" xfId="3" applyFont="1" applyFill="1" applyBorder="1" applyAlignment="1"/>
    <xf numFmtId="0" fontId="27" fillId="11" borderId="46" xfId="3" applyFont="1" applyFill="1" applyBorder="1" applyAlignment="1"/>
    <xf numFmtId="0" fontId="27" fillId="0" borderId="28" xfId="3" applyFont="1" applyFill="1" applyBorder="1" applyAlignment="1"/>
    <xf numFmtId="0" fontId="27" fillId="0" borderId="0" xfId="3" applyFont="1" applyFill="1" applyAlignment="1"/>
    <xf numFmtId="0" fontId="27" fillId="0" borderId="45" xfId="3" applyFont="1" applyFill="1" applyBorder="1" applyAlignment="1"/>
    <xf numFmtId="0" fontId="27" fillId="0" borderId="43" xfId="3" applyFont="1" applyFill="1" applyBorder="1" applyAlignment="1"/>
    <xf numFmtId="0" fontId="27" fillId="0" borderId="1" xfId="3" applyFont="1" applyFill="1" applyBorder="1" applyAlignment="1"/>
    <xf numFmtId="0" fontId="27" fillId="0" borderId="47" xfId="3" applyFont="1" applyFill="1" applyBorder="1" applyAlignment="1"/>
    <xf numFmtId="0" fontId="49" fillId="0" borderId="12" xfId="0" applyFont="1" applyBorder="1" applyAlignment="1"/>
    <xf numFmtId="0" fontId="23" fillId="0" borderId="0" xfId="3" applyFont="1" applyAlignment="1">
      <alignment vertical="center"/>
    </xf>
    <xf numFmtId="0" fontId="25" fillId="0" borderId="0" xfId="0" applyFont="1" applyAlignment="1">
      <alignment vertical="center"/>
    </xf>
    <xf numFmtId="0" fontId="9" fillId="0" borderId="9" xfId="0" applyFont="1" applyBorder="1" applyAlignment="1">
      <alignment vertical="center" wrapText="1"/>
    </xf>
    <xf numFmtId="0" fontId="9" fillId="0" borderId="13" xfId="0" applyFont="1" applyBorder="1" applyAlignment="1">
      <alignment horizontal="justify" vertical="center" wrapText="1"/>
    </xf>
    <xf numFmtId="0" fontId="9" fillId="0" borderId="13" xfId="0" applyFont="1" applyBorder="1" applyAlignment="1">
      <alignment horizontal="left" vertical="center" wrapText="1"/>
    </xf>
    <xf numFmtId="0" fontId="5" fillId="2" borderId="28" xfId="0" applyFont="1" applyFill="1" applyBorder="1" applyAlignment="1">
      <alignment horizontal="center" vertical="center" wrapText="1"/>
    </xf>
    <xf numFmtId="0" fontId="0" fillId="4" borderId="0" xfId="0" applyFill="1" applyAlignment="1">
      <alignment vertical="center"/>
    </xf>
    <xf numFmtId="0" fontId="38" fillId="14" borderId="13" xfId="3" applyFont="1" applyFill="1" applyBorder="1" applyAlignment="1">
      <alignment horizontal="center" vertical="center" wrapText="1"/>
    </xf>
    <xf numFmtId="0" fontId="38" fillId="14" borderId="56" xfId="3" applyFont="1" applyFill="1" applyBorder="1" applyAlignment="1">
      <alignment horizontal="center" vertical="center" wrapText="1"/>
    </xf>
    <xf numFmtId="0" fontId="27" fillId="0" borderId="0" xfId="0" applyFont="1" applyBorder="1" applyAlignment="1">
      <alignment vertical="center" wrapText="1"/>
    </xf>
    <xf numFmtId="0" fontId="43" fillId="0" borderId="0" xfId="0" applyFont="1" applyBorder="1"/>
    <xf numFmtId="0" fontId="53" fillId="0" borderId="0" xfId="5" applyFont="1" applyBorder="1" applyAlignment="1">
      <alignment vertical="center" wrapText="1"/>
    </xf>
    <xf numFmtId="0" fontId="48" fillId="0" borderId="0" xfId="0" applyFont="1" applyBorder="1" applyAlignment="1">
      <alignment vertical="center" wrapText="1"/>
    </xf>
    <xf numFmtId="0" fontId="48" fillId="0" borderId="0" xfId="0" applyFont="1" applyBorder="1"/>
    <xf numFmtId="0" fontId="54" fillId="0" borderId="0" xfId="5" applyFont="1" applyBorder="1" applyAlignment="1">
      <alignment vertical="center" wrapText="1"/>
    </xf>
    <xf numFmtId="0" fontId="47" fillId="11" borderId="9" xfId="0" applyFont="1" applyFill="1" applyBorder="1" applyAlignment="1">
      <alignment horizontal="center" vertical="center" wrapText="1"/>
    </xf>
    <xf numFmtId="0" fontId="5" fillId="0" borderId="26" xfId="0" applyFont="1" applyBorder="1" applyAlignment="1">
      <alignment wrapText="1"/>
    </xf>
    <xf numFmtId="0" fontId="5" fillId="0" borderId="27" xfId="0" applyFont="1" applyBorder="1" applyAlignment="1">
      <alignment wrapText="1"/>
    </xf>
    <xf numFmtId="18" fontId="25" fillId="0" borderId="0" xfId="0" applyNumberFormat="1" applyFont="1"/>
    <xf numFmtId="167" fontId="25" fillId="0" borderId="0" xfId="0" applyNumberFormat="1" applyFont="1"/>
    <xf numFmtId="0" fontId="0" fillId="3" borderId="0" xfId="0" applyFill="1" applyAlignment="1">
      <alignment wrapText="1"/>
    </xf>
    <xf numFmtId="0" fontId="0" fillId="5" borderId="14" xfId="0" applyFill="1" applyBorder="1" applyAlignment="1">
      <alignment vertical="center" wrapText="1"/>
    </xf>
    <xf numFmtId="0" fontId="55" fillId="2" borderId="1" xfId="0" applyFont="1" applyFill="1" applyBorder="1" applyAlignment="1">
      <alignment horizontal="left" wrapText="1"/>
    </xf>
    <xf numFmtId="0" fontId="38" fillId="4" borderId="1" xfId="0" applyFont="1" applyFill="1" applyBorder="1"/>
    <xf numFmtId="0" fontId="38" fillId="0" borderId="0" xfId="0" applyFont="1"/>
    <xf numFmtId="0" fontId="32" fillId="14" borderId="9" xfId="0" applyFont="1" applyFill="1" applyBorder="1" applyAlignment="1">
      <alignment horizontal="center" vertical="center" wrapText="1"/>
    </xf>
    <xf numFmtId="0" fontId="32" fillId="14" borderId="56" xfId="0" applyFont="1" applyFill="1" applyBorder="1" applyAlignment="1">
      <alignment horizontal="center" vertical="center" wrapText="1"/>
    </xf>
    <xf numFmtId="0" fontId="32" fillId="14" borderId="13" xfId="0" applyFont="1" applyFill="1" applyBorder="1" applyAlignment="1">
      <alignment horizontal="center" vertical="center" wrapText="1"/>
    </xf>
    <xf numFmtId="0" fontId="3" fillId="2" borderId="1" xfId="0" applyFont="1" applyFill="1" applyBorder="1" applyAlignment="1">
      <alignment wrapText="1"/>
    </xf>
    <xf numFmtId="1" fontId="55" fillId="2" borderId="1" xfId="0" applyNumberFormat="1" applyFont="1" applyFill="1" applyBorder="1" applyAlignment="1">
      <alignment horizontal="left" wrapText="1"/>
    </xf>
    <xf numFmtId="166" fontId="55" fillId="2" borderId="1" xfId="0" applyNumberFormat="1" applyFont="1" applyFill="1" applyBorder="1" applyAlignment="1">
      <alignment horizontal="left" wrapText="1"/>
    </xf>
    <xf numFmtId="0" fontId="9" fillId="3" borderId="9" xfId="0" applyFont="1" applyFill="1" applyBorder="1" applyAlignment="1">
      <alignment vertical="center" wrapText="1"/>
    </xf>
    <xf numFmtId="0" fontId="11" fillId="0" borderId="13" xfId="0" applyFont="1" applyBorder="1" applyAlignment="1">
      <alignment horizontal="justify" vertical="center" wrapText="1"/>
    </xf>
    <xf numFmtId="0" fontId="11" fillId="0" borderId="13" xfId="0" applyFont="1" applyBorder="1" applyAlignment="1">
      <alignment horizontal="left" vertical="center" wrapText="1"/>
    </xf>
    <xf numFmtId="0" fontId="25" fillId="17" borderId="8" xfId="3" applyFont="1" applyFill="1" applyBorder="1" applyAlignment="1">
      <alignment horizontal="center" vertical="center" wrapText="1"/>
    </xf>
    <xf numFmtId="0" fontId="25" fillId="17" borderId="9" xfId="3" applyFont="1" applyFill="1" applyBorder="1" applyAlignment="1">
      <alignment horizontal="center" vertical="center" wrapText="1"/>
    </xf>
    <xf numFmtId="0" fontId="58" fillId="17" borderId="9" xfId="0" applyFont="1" applyFill="1" applyBorder="1" applyAlignment="1">
      <alignment vertical="center" wrapText="1"/>
    </xf>
    <xf numFmtId="0" fontId="35" fillId="12" borderId="9" xfId="3" applyFont="1" applyFill="1" applyBorder="1" applyAlignment="1">
      <alignment horizontal="center" vertical="center" wrapText="1"/>
    </xf>
    <xf numFmtId="0" fontId="25" fillId="12" borderId="8" xfId="3" applyFont="1" applyFill="1" applyBorder="1" applyAlignment="1">
      <alignment horizontal="center" vertical="center" wrapText="1"/>
    </xf>
    <xf numFmtId="0" fontId="25" fillId="12" borderId="9" xfId="3" applyFont="1" applyFill="1" applyBorder="1" applyAlignment="1">
      <alignment horizontal="center" vertical="center" wrapText="1"/>
    </xf>
    <xf numFmtId="0" fontId="25" fillId="12" borderId="10" xfId="3" applyFont="1" applyFill="1" applyBorder="1" applyAlignment="1">
      <alignment horizontal="center" vertical="center" wrapText="1"/>
    </xf>
    <xf numFmtId="0" fontId="44" fillId="0" borderId="9" xfId="0" applyFont="1" applyBorder="1" applyAlignment="1">
      <alignment horizontal="center"/>
    </xf>
    <xf numFmtId="9" fontId="27" fillId="0" borderId="19" xfId="1" applyFont="1" applyFill="1" applyBorder="1" applyAlignment="1">
      <alignment horizontal="center"/>
    </xf>
    <xf numFmtId="9" fontId="27" fillId="0" borderId="15" xfId="1" applyFont="1" applyFill="1" applyBorder="1" applyAlignment="1">
      <alignment horizontal="center"/>
    </xf>
    <xf numFmtId="1" fontId="27" fillId="0" borderId="15" xfId="0" applyNumberFormat="1" applyFont="1" applyBorder="1" applyAlignment="1">
      <alignment horizontal="center"/>
    </xf>
    <xf numFmtId="1" fontId="27" fillId="0" borderId="19" xfId="0" applyNumberFormat="1" applyFont="1" applyBorder="1" applyAlignment="1">
      <alignment horizontal="center"/>
    </xf>
    <xf numFmtId="9" fontId="27" fillId="18" borderId="20" xfId="1" applyFont="1" applyFill="1" applyBorder="1" applyAlignment="1">
      <alignment horizontal="center"/>
    </xf>
    <xf numFmtId="0" fontId="25" fillId="12" borderId="21" xfId="3" applyFont="1" applyFill="1" applyBorder="1" applyAlignment="1">
      <alignment horizontal="center" vertical="center" wrapText="1"/>
    </xf>
    <xf numFmtId="0" fontId="27" fillId="0" borderId="15" xfId="0" applyFont="1" applyBorder="1" applyAlignment="1">
      <alignment horizontal="center" vertical="center"/>
    </xf>
    <xf numFmtId="0" fontId="27" fillId="0" borderId="19" xfId="0" applyFont="1" applyBorder="1" applyAlignment="1">
      <alignment horizontal="center" vertical="center"/>
    </xf>
    <xf numFmtId="9" fontId="27" fillId="18" borderId="16" xfId="1" applyFont="1" applyFill="1" applyBorder="1" applyAlignment="1">
      <alignment horizontal="center" vertical="center"/>
    </xf>
    <xf numFmtId="0" fontId="35" fillId="12" borderId="8" xfId="3" applyFont="1" applyFill="1" applyBorder="1" applyAlignment="1">
      <alignment horizontal="center" vertical="center" wrapText="1"/>
    </xf>
    <xf numFmtId="1" fontId="27" fillId="0" borderId="19" xfId="1" applyNumberFormat="1" applyFont="1" applyFill="1" applyBorder="1" applyAlignment="1">
      <alignment vertical="center"/>
    </xf>
    <xf numFmtId="0" fontId="59" fillId="14" borderId="0" xfId="2" applyFont="1" applyFill="1" applyBorder="1" applyAlignment="1" applyProtection="1">
      <alignment vertical="center" wrapText="1"/>
    </xf>
    <xf numFmtId="0" fontId="55" fillId="2" borderId="9" xfId="0" applyFont="1" applyFill="1" applyBorder="1" applyAlignment="1">
      <alignment horizontal="center" vertical="center"/>
    </xf>
    <xf numFmtId="0" fontId="55" fillId="4" borderId="9" xfId="0" applyFont="1" applyFill="1" applyBorder="1" applyAlignment="1">
      <alignment horizontal="center" vertical="center" wrapText="1"/>
    </xf>
    <xf numFmtId="1" fontId="48" fillId="2" borderId="9" xfId="0" applyNumberFormat="1" applyFont="1" applyFill="1" applyBorder="1" applyAlignment="1">
      <alignment horizontal="center" vertical="center"/>
    </xf>
    <xf numFmtId="0" fontId="60" fillId="6" borderId="19" xfId="0" applyFont="1" applyFill="1" applyBorder="1" applyAlignment="1">
      <alignment horizontal="center" vertical="center"/>
    </xf>
    <xf numFmtId="1" fontId="50" fillId="6" borderId="19" xfId="0" applyNumberFormat="1" applyFont="1" applyFill="1" applyBorder="1" applyAlignment="1">
      <alignment horizontal="center" vertical="center"/>
    </xf>
    <xf numFmtId="0" fontId="61" fillId="8" borderId="8" xfId="0" applyFont="1" applyFill="1" applyBorder="1" applyAlignment="1">
      <alignment horizontal="left" vertical="center"/>
    </xf>
    <xf numFmtId="0" fontId="61" fillId="8" borderId="21" xfId="0" applyFont="1" applyFill="1" applyBorder="1" applyAlignment="1">
      <alignment horizontal="center" vertical="center" wrapText="1"/>
    </xf>
    <xf numFmtId="0" fontId="61" fillId="9" borderId="11" xfId="0" applyFont="1" applyFill="1" applyBorder="1" applyAlignment="1">
      <alignment horizontal="left" vertical="center"/>
    </xf>
    <xf numFmtId="0" fontId="61" fillId="9" borderId="21" xfId="0" applyFont="1" applyFill="1" applyBorder="1" applyAlignment="1">
      <alignment horizontal="center" vertical="center" wrapText="1"/>
    </xf>
    <xf numFmtId="0" fontId="61" fillId="10" borderId="15" xfId="0" applyFont="1" applyFill="1" applyBorder="1" applyAlignment="1">
      <alignment horizontal="left" vertical="center"/>
    </xf>
    <xf numFmtId="0" fontId="61" fillId="10" borderId="16" xfId="0" applyFont="1" applyFill="1" applyBorder="1" applyAlignment="1">
      <alignment horizontal="center" vertical="center" wrapText="1"/>
    </xf>
    <xf numFmtId="0" fontId="24" fillId="16" borderId="5" xfId="3" applyFont="1" applyFill="1" applyBorder="1" applyAlignment="1">
      <alignment vertical="center" wrapText="1"/>
    </xf>
    <xf numFmtId="0" fontId="24" fillId="16" borderId="6" xfId="3" applyFont="1" applyFill="1" applyBorder="1" applyAlignment="1">
      <alignment vertical="center" wrapText="1"/>
    </xf>
    <xf numFmtId="0" fontId="24" fillId="19" borderId="31" xfId="3" applyFont="1" applyFill="1" applyBorder="1" applyAlignment="1">
      <alignment vertical="center" wrapText="1"/>
    </xf>
    <xf numFmtId="9" fontId="27" fillId="17" borderId="34" xfId="0" applyNumberFormat="1" applyFont="1" applyFill="1" applyBorder="1" applyAlignment="1"/>
    <xf numFmtId="9" fontId="27" fillId="17" borderId="17" xfId="0" applyNumberFormat="1" applyFont="1" applyFill="1" applyBorder="1" applyAlignment="1"/>
    <xf numFmtId="9" fontId="27" fillId="17" borderId="35" xfId="0" applyNumberFormat="1" applyFont="1" applyFill="1" applyBorder="1" applyAlignment="1"/>
    <xf numFmtId="0" fontId="27" fillId="0" borderId="16" xfId="3" applyFont="1" applyBorder="1" applyAlignment="1">
      <alignment vertical="center"/>
    </xf>
    <xf numFmtId="0" fontId="27" fillId="0" borderId="18" xfId="3" applyFont="1" applyBorder="1" applyAlignment="1">
      <alignment vertical="center"/>
    </xf>
    <xf numFmtId="0" fontId="27" fillId="6" borderId="0" xfId="3" applyFont="1" applyFill="1" applyAlignment="1">
      <alignment vertical="center"/>
    </xf>
    <xf numFmtId="0" fontId="24" fillId="16" borderId="54" xfId="3" applyFont="1" applyFill="1" applyBorder="1" applyAlignment="1">
      <alignment vertical="center" wrapText="1"/>
    </xf>
    <xf numFmtId="0" fontId="24" fillId="16" borderId="30" xfId="3" applyFont="1" applyFill="1" applyBorder="1" applyAlignment="1">
      <alignment vertical="center" wrapText="1"/>
    </xf>
    <xf numFmtId="0" fontId="24" fillId="16" borderId="31" xfId="3" applyFont="1" applyFill="1" applyBorder="1" applyAlignment="1">
      <alignment vertical="center" wrapText="1"/>
    </xf>
    <xf numFmtId="168" fontId="47" fillId="17" borderId="33" xfId="0" applyNumberFormat="1" applyFont="1" applyFill="1" applyBorder="1" applyAlignment="1">
      <alignment vertical="center" wrapText="1"/>
    </xf>
    <xf numFmtId="168" fontId="47" fillId="0" borderId="0" xfId="0" applyNumberFormat="1" applyFont="1"/>
    <xf numFmtId="0" fontId="47" fillId="0" borderId="0" xfId="0" applyFont="1"/>
    <xf numFmtId="9" fontId="27" fillId="0" borderId="34" xfId="1" applyFont="1" applyFill="1" applyBorder="1" applyAlignment="1">
      <alignment horizontal="center"/>
    </xf>
    <xf numFmtId="0" fontId="24" fillId="16" borderId="40" xfId="3" applyFont="1" applyFill="1" applyBorder="1" applyAlignment="1">
      <alignment vertical="center" wrapText="1"/>
    </xf>
    <xf numFmtId="0" fontId="24" fillId="16" borderId="28" xfId="3" applyFont="1" applyFill="1" applyBorder="1" applyAlignment="1">
      <alignment vertical="center" wrapText="1"/>
    </xf>
    <xf numFmtId="0" fontId="24" fillId="16" borderId="43" xfId="3" applyFont="1" applyFill="1" applyBorder="1" applyAlignment="1">
      <alignment vertical="center" wrapText="1"/>
    </xf>
    <xf numFmtId="0" fontId="27" fillId="17" borderId="49" xfId="0" applyFont="1" applyFill="1" applyBorder="1" applyAlignment="1">
      <alignment vertical="center" wrapText="1"/>
    </xf>
    <xf numFmtId="9" fontId="27" fillId="0" borderId="34" xfId="1" applyFont="1" applyFill="1" applyBorder="1" applyAlignment="1"/>
    <xf numFmtId="0" fontId="27" fillId="17" borderId="43" xfId="0" applyFont="1" applyFill="1" applyBorder="1" applyAlignment="1">
      <alignment horizontal="center" vertical="center" wrapText="1"/>
    </xf>
    <xf numFmtId="0" fontId="25" fillId="12" borderId="21" xfId="3" applyFont="1" applyFill="1" applyBorder="1" applyAlignment="1">
      <alignment vertical="center" wrapText="1"/>
    </xf>
    <xf numFmtId="0" fontId="24" fillId="16" borderId="26" xfId="3" applyFont="1" applyFill="1" applyBorder="1" applyAlignment="1">
      <alignment wrapText="1"/>
    </xf>
    <xf numFmtId="0" fontId="24" fillId="16" borderId="0" xfId="3" applyFont="1" applyFill="1" applyBorder="1" applyAlignment="1">
      <alignment wrapText="1"/>
    </xf>
    <xf numFmtId="164" fontId="50" fillId="0" borderId="9" xfId="0" applyNumberFormat="1" applyFont="1" applyFill="1" applyBorder="1" applyAlignment="1">
      <alignment horizontal="left" vertical="center" wrapText="1"/>
    </xf>
    <xf numFmtId="0" fontId="1" fillId="6" borderId="5" xfId="0" applyFont="1" applyFill="1" applyBorder="1" applyAlignment="1">
      <alignment horizontal="center" vertical="center" textRotation="90" wrapText="1"/>
    </xf>
    <xf numFmtId="0" fontId="1" fillId="6" borderId="8" xfId="0" applyFont="1" applyFill="1" applyBorder="1" applyAlignment="1">
      <alignment horizontal="center" vertical="center" textRotation="90" wrapText="1"/>
    </xf>
    <xf numFmtId="0" fontId="1" fillId="6" borderId="15" xfId="0" applyFont="1" applyFill="1" applyBorder="1" applyAlignment="1">
      <alignment horizontal="center" vertical="center" textRotation="90" wrapText="1"/>
    </xf>
    <xf numFmtId="0" fontId="2" fillId="5" borderId="19" xfId="0" applyFont="1" applyFill="1" applyBorder="1" applyAlignment="1">
      <alignment horizontal="center" vertical="top" wrapText="1"/>
    </xf>
    <xf numFmtId="0" fontId="3" fillId="2" borderId="0" xfId="0" applyFont="1" applyFill="1" applyAlignment="1">
      <alignment horizontal="center" wrapText="1"/>
    </xf>
    <xf numFmtId="0" fontId="3" fillId="0" borderId="0" xfId="0" applyFont="1" applyAlignment="1">
      <alignment horizontal="center" wrapText="1"/>
    </xf>
    <xf numFmtId="0" fontId="5" fillId="2" borderId="0" xfId="0" applyFont="1" applyFill="1" applyAlignment="1">
      <alignment horizontal="right" wrapText="1"/>
    </xf>
    <xf numFmtId="0" fontId="5" fillId="2" borderId="0" xfId="0" applyFont="1" applyFill="1" applyAlignment="1">
      <alignment horizont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 fillId="6" borderId="11" xfId="0" applyFont="1" applyFill="1" applyBorder="1" applyAlignment="1">
      <alignment horizontal="center" vertical="center" textRotation="90" wrapText="1"/>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0" fillId="6" borderId="23" xfId="0" applyFill="1" applyBorder="1" applyAlignment="1">
      <alignment horizontal="center"/>
    </xf>
    <xf numFmtId="0" fontId="0" fillId="6" borderId="24" xfId="0" applyFill="1" applyBorder="1" applyAlignment="1">
      <alignment horizontal="center"/>
    </xf>
    <xf numFmtId="0" fontId="0" fillId="6" borderId="25" xfId="0" applyFill="1" applyBorder="1" applyAlignment="1">
      <alignment horizontal="center"/>
    </xf>
    <xf numFmtId="0" fontId="2" fillId="5" borderId="16" xfId="0" applyFont="1" applyFill="1" applyBorder="1" applyAlignment="1">
      <alignment horizontal="center" vertical="top" wrapText="1"/>
    </xf>
    <xf numFmtId="0" fontId="2" fillId="5" borderId="17" xfId="0" applyFont="1" applyFill="1" applyBorder="1" applyAlignment="1">
      <alignment horizontal="center" vertical="top" wrapText="1"/>
    </xf>
    <xf numFmtId="0" fontId="2" fillId="5" borderId="18" xfId="0" applyFont="1" applyFill="1" applyBorder="1" applyAlignment="1">
      <alignment horizontal="center" vertical="top" wrapText="1"/>
    </xf>
    <xf numFmtId="0" fontId="2" fillId="5" borderId="13" xfId="0" applyFont="1" applyFill="1" applyBorder="1" applyAlignment="1">
      <alignment horizontal="center" vertical="top" wrapText="1"/>
    </xf>
    <xf numFmtId="0" fontId="5" fillId="2" borderId="28" xfId="0" applyFont="1" applyFill="1" applyBorder="1" applyAlignment="1">
      <alignment horizontal="center" wrapText="1"/>
    </xf>
    <xf numFmtId="0" fontId="5" fillId="2" borderId="29" xfId="0" applyFont="1" applyFill="1" applyBorder="1" applyAlignment="1">
      <alignment horizontal="center" wrapText="1"/>
    </xf>
    <xf numFmtId="0" fontId="61" fillId="8" borderId="21" xfId="0" applyFont="1" applyFill="1" applyBorder="1" applyAlignment="1">
      <alignment horizontal="center" vertical="center" wrapText="1"/>
    </xf>
    <xf numFmtId="0" fontId="61" fillId="8" borderId="32" xfId="0" applyFont="1" applyFill="1" applyBorder="1" applyAlignment="1">
      <alignment horizontal="center" vertical="center" wrapText="1"/>
    </xf>
    <xf numFmtId="0" fontId="0" fillId="8" borderId="12" xfId="0" applyFill="1" applyBorder="1" applyAlignment="1">
      <alignment horizontal="center" vertical="center" wrapText="1"/>
    </xf>
    <xf numFmtId="0" fontId="0" fillId="8" borderId="26" xfId="0" applyFill="1" applyBorder="1" applyAlignment="1">
      <alignment horizontal="center" vertical="center" wrapText="1"/>
    </xf>
    <xf numFmtId="0" fontId="0" fillId="8" borderId="39" xfId="0" applyFill="1" applyBorder="1" applyAlignment="1">
      <alignment horizontal="center" vertical="center" wrapText="1"/>
    </xf>
    <xf numFmtId="0" fontId="61" fillId="9" borderId="21" xfId="0" applyFont="1" applyFill="1" applyBorder="1" applyAlignment="1">
      <alignment horizontal="center" vertical="center" wrapText="1"/>
    </xf>
    <xf numFmtId="0" fontId="61" fillId="9" borderId="32" xfId="0" applyFont="1" applyFill="1" applyBorder="1" applyAlignment="1">
      <alignment horizontal="center" vertical="center" wrapText="1"/>
    </xf>
    <xf numFmtId="0" fontId="0" fillId="9" borderId="12" xfId="0" applyFill="1" applyBorder="1" applyAlignment="1">
      <alignment horizontal="center" vertical="center" wrapText="1"/>
    </xf>
    <xf numFmtId="0" fontId="0" fillId="9" borderId="26" xfId="0" applyFill="1" applyBorder="1" applyAlignment="1">
      <alignment horizontal="center" vertical="center" wrapText="1"/>
    </xf>
    <xf numFmtId="0" fontId="0" fillId="9" borderId="39" xfId="0" applyFill="1" applyBorder="1" applyAlignment="1">
      <alignment horizontal="center" vertical="center" wrapText="1"/>
    </xf>
    <xf numFmtId="0" fontId="61" fillId="10" borderId="16" xfId="0" applyFont="1" applyFill="1" applyBorder="1" applyAlignment="1">
      <alignment horizontal="center" vertical="center" wrapText="1"/>
    </xf>
    <xf numFmtId="0" fontId="61" fillId="10" borderId="17" xfId="0" applyFont="1" applyFill="1" applyBorder="1" applyAlignment="1">
      <alignment horizontal="center" vertical="center" wrapText="1"/>
    </xf>
    <xf numFmtId="0" fontId="0" fillId="10" borderId="16"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35" xfId="0" applyFill="1" applyBorder="1" applyAlignment="1">
      <alignment horizontal="center" vertical="center" wrapText="1"/>
    </xf>
    <xf numFmtId="0" fontId="10" fillId="7" borderId="37"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29" xfId="0" applyFont="1" applyFill="1" applyBorder="1" applyAlignment="1">
      <alignment horizontal="center" vertical="center" wrapText="1"/>
    </xf>
    <xf numFmtId="0" fontId="19" fillId="6" borderId="22" xfId="0" applyFont="1" applyFill="1" applyBorder="1" applyAlignment="1">
      <alignment horizontal="center" vertical="center" wrapText="1"/>
    </xf>
    <xf numFmtId="0" fontId="19" fillId="6" borderId="30" xfId="0" applyFont="1" applyFill="1" applyBorder="1" applyAlignment="1">
      <alignment horizontal="center" vertical="center" wrapText="1"/>
    </xf>
    <xf numFmtId="0" fontId="19" fillId="6" borderId="31" xfId="0" applyFont="1" applyFill="1" applyBorder="1" applyAlignment="1">
      <alignment horizontal="center" vertical="center" wrapText="1"/>
    </xf>
    <xf numFmtId="0" fontId="56" fillId="4" borderId="21" xfId="0" applyFont="1" applyFill="1" applyBorder="1" applyAlignment="1">
      <alignment horizontal="center" vertical="top" wrapText="1"/>
    </xf>
    <xf numFmtId="0" fontId="56" fillId="4" borderId="32" xfId="0" applyFont="1" applyFill="1" applyBorder="1" applyAlignment="1">
      <alignment horizontal="center" vertical="top" wrapText="1"/>
    </xf>
    <xf numFmtId="0" fontId="56" fillId="4" borderId="33" xfId="0" applyFont="1" applyFill="1" applyBorder="1" applyAlignment="1">
      <alignment horizontal="center" vertical="top" wrapText="1"/>
    </xf>
    <xf numFmtId="0" fontId="56" fillId="2" borderId="21" xfId="0" applyFont="1" applyFill="1" applyBorder="1" applyAlignment="1">
      <alignment horizontal="center" vertical="center" wrapText="1"/>
    </xf>
    <xf numFmtId="0" fontId="56" fillId="2" borderId="32" xfId="0" applyFont="1" applyFill="1" applyBorder="1" applyAlignment="1">
      <alignment horizontal="center" vertical="center" wrapText="1"/>
    </xf>
    <xf numFmtId="0" fontId="56" fillId="2" borderId="33"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20" fillId="6" borderId="16" xfId="0" applyFont="1" applyFill="1" applyBorder="1" applyAlignment="1">
      <alignment horizontal="center" vertical="center" wrapText="1"/>
    </xf>
    <xf numFmtId="0" fontId="20" fillId="6" borderId="17" xfId="0" applyFont="1" applyFill="1" applyBorder="1" applyAlignment="1">
      <alignment horizontal="center" vertical="center" wrapText="1"/>
    </xf>
    <xf numFmtId="0" fontId="20" fillId="6" borderId="35" xfId="0" applyFont="1" applyFill="1" applyBorder="1" applyAlignment="1">
      <alignment horizontal="center" vertical="center" wrapText="1"/>
    </xf>
    <xf numFmtId="0" fontId="10" fillId="4" borderId="23" xfId="0" applyFont="1" applyFill="1" applyBorder="1" applyAlignment="1">
      <alignment horizontal="center"/>
    </xf>
    <xf numFmtId="0" fontId="10" fillId="4" borderId="24" xfId="0" applyFont="1" applyFill="1" applyBorder="1" applyAlignment="1">
      <alignment horizontal="center"/>
    </xf>
    <xf numFmtId="0" fontId="10" fillId="4" borderId="25" xfId="0" applyFont="1" applyFill="1" applyBorder="1" applyAlignment="1">
      <alignment horizontal="center"/>
    </xf>
    <xf numFmtId="1" fontId="38" fillId="3" borderId="1" xfId="0" applyNumberFormat="1" applyFont="1" applyFill="1" applyBorder="1" applyAlignment="1">
      <alignment horizontal="center"/>
    </xf>
    <xf numFmtId="0" fontId="38" fillId="3" borderId="1" xfId="0" applyFont="1" applyFill="1" applyBorder="1" applyAlignment="1">
      <alignment horizontal="center"/>
    </xf>
    <xf numFmtId="0" fontId="3" fillId="2" borderId="40" xfId="0" applyFont="1" applyFill="1" applyBorder="1" applyAlignment="1">
      <alignment horizontal="center" wrapText="1"/>
    </xf>
    <xf numFmtId="0" fontId="3" fillId="2" borderId="41" xfId="0" applyFont="1" applyFill="1" applyBorder="1" applyAlignment="1">
      <alignment horizontal="center" wrapText="1"/>
    </xf>
    <xf numFmtId="0" fontId="3" fillId="2" borderId="42" xfId="0" applyFont="1" applyFill="1" applyBorder="1" applyAlignment="1">
      <alignment horizontal="center" wrapText="1"/>
    </xf>
    <xf numFmtId="0" fontId="3" fillId="2" borderId="28" xfId="0" applyFont="1" applyFill="1" applyBorder="1" applyAlignment="1">
      <alignment horizontal="center" wrapText="1"/>
    </xf>
    <xf numFmtId="0" fontId="3" fillId="2" borderId="29" xfId="0" applyFont="1" applyFill="1" applyBorder="1" applyAlignment="1">
      <alignment horizontal="center" wrapText="1"/>
    </xf>
    <xf numFmtId="0" fontId="55" fillId="2" borderId="1" xfId="0" applyFont="1" applyFill="1" applyBorder="1" applyAlignment="1">
      <alignment horizontal="center" wrapText="1"/>
    </xf>
    <xf numFmtId="0" fontId="39" fillId="3" borderId="21" xfId="0" applyFont="1" applyFill="1" applyBorder="1" applyAlignment="1">
      <alignment horizontal="center" vertical="center" wrapText="1"/>
    </xf>
    <xf numFmtId="0" fontId="39" fillId="3" borderId="32" xfId="0" applyFont="1" applyFill="1" applyBorder="1" applyAlignment="1">
      <alignment horizontal="center" vertical="center" wrapText="1"/>
    </xf>
    <xf numFmtId="0" fontId="39" fillId="3" borderId="44" xfId="0" applyFont="1" applyFill="1" applyBorder="1" applyAlignment="1">
      <alignment horizontal="center" vertical="center" wrapText="1"/>
    </xf>
    <xf numFmtId="0" fontId="48" fillId="0" borderId="21" xfId="0" applyFont="1" applyBorder="1" applyAlignment="1">
      <alignment horizontal="center" wrapText="1"/>
    </xf>
    <xf numFmtId="0" fontId="48" fillId="0" borderId="44" xfId="0" applyFont="1" applyBorder="1" applyAlignment="1">
      <alignment horizontal="center" wrapText="1"/>
    </xf>
    <xf numFmtId="0" fontId="55" fillId="0" borderId="9" xfId="0" applyFont="1" applyBorder="1" applyAlignment="1">
      <alignment horizontal="center" wrapText="1"/>
    </xf>
    <xf numFmtId="0" fontId="50" fillId="0" borderId="21" xfId="0" applyFont="1" applyFill="1" applyBorder="1" applyAlignment="1">
      <alignment horizontal="right" vertical="center" wrapText="1"/>
    </xf>
    <xf numFmtId="0" fontId="50" fillId="0" borderId="32" xfId="0" applyFont="1" applyFill="1" applyBorder="1" applyAlignment="1">
      <alignment horizontal="right" vertical="center" wrapText="1"/>
    </xf>
    <xf numFmtId="0" fontId="50" fillId="0" borderId="44" xfId="0" applyFont="1" applyFill="1" applyBorder="1" applyAlignment="1">
      <alignment horizontal="right" vertical="center" wrapText="1"/>
    </xf>
    <xf numFmtId="0" fontId="48" fillId="0" borderId="9" xfId="0" applyFont="1" applyBorder="1" applyAlignment="1">
      <alignment horizontal="center" vertical="center" wrapText="1"/>
    </xf>
    <xf numFmtId="0" fontId="38" fillId="3" borderId="21" xfId="0" applyFont="1" applyFill="1" applyBorder="1" applyAlignment="1">
      <alignment horizontal="center" vertical="center" wrapText="1"/>
    </xf>
    <xf numFmtId="0" fontId="38" fillId="3" borderId="32" xfId="0" applyFont="1" applyFill="1" applyBorder="1" applyAlignment="1">
      <alignment horizontal="center" vertical="center" wrapText="1"/>
    </xf>
    <xf numFmtId="0" fontId="38" fillId="3" borderId="44" xfId="0" applyFont="1" applyFill="1" applyBorder="1" applyAlignment="1">
      <alignment horizontal="center" vertical="center" wrapText="1"/>
    </xf>
    <xf numFmtId="0" fontId="26" fillId="6" borderId="49" xfId="0" applyFont="1" applyFill="1" applyBorder="1" applyAlignment="1">
      <alignment horizontal="center" vertical="center" wrapText="1"/>
    </xf>
    <xf numFmtId="0" fontId="26" fillId="6" borderId="32" xfId="0" applyFont="1" applyFill="1" applyBorder="1" applyAlignment="1">
      <alignment horizontal="center" vertical="center" wrapText="1"/>
    </xf>
    <xf numFmtId="0" fontId="26" fillId="6" borderId="33" xfId="0" applyFont="1" applyFill="1" applyBorder="1" applyAlignment="1">
      <alignment horizontal="center" vertical="center" wrapText="1"/>
    </xf>
    <xf numFmtId="0" fontId="38" fillId="0" borderId="12" xfId="0" applyFont="1" applyBorder="1" applyAlignment="1">
      <alignment horizontal="center" vertical="center" wrapText="1"/>
    </xf>
    <xf numFmtId="0" fontId="38" fillId="0" borderId="26" xfId="0" applyFont="1" applyBorder="1" applyAlignment="1">
      <alignment horizontal="center" vertical="center" wrapText="1"/>
    </xf>
    <xf numFmtId="0" fontId="38" fillId="0" borderId="46" xfId="0" applyFont="1" applyBorder="1" applyAlignment="1">
      <alignment horizontal="center" vertical="center" wrapText="1"/>
    </xf>
    <xf numFmtId="0" fontId="26" fillId="6" borderId="28" xfId="0" applyFont="1" applyFill="1" applyBorder="1" applyAlignment="1">
      <alignment horizontal="center" vertical="center" wrapText="1"/>
    </xf>
    <xf numFmtId="0" fontId="26" fillId="6" borderId="0" xfId="0" applyFont="1" applyFill="1" applyAlignment="1">
      <alignment horizontal="center" vertical="center" wrapText="1"/>
    </xf>
    <xf numFmtId="0" fontId="26" fillId="6" borderId="29" xfId="0" applyFont="1" applyFill="1" applyBorder="1" applyAlignment="1">
      <alignment horizontal="center" vertical="center" wrapText="1"/>
    </xf>
    <xf numFmtId="0" fontId="48" fillId="0" borderId="21" xfId="0" applyFont="1" applyBorder="1" applyAlignment="1">
      <alignment horizontal="center" vertical="center" wrapText="1"/>
    </xf>
    <xf numFmtId="0" fontId="48" fillId="0" borderId="32" xfId="0" applyFont="1" applyBorder="1" applyAlignment="1">
      <alignment horizontal="center" vertical="center" wrapText="1"/>
    </xf>
    <xf numFmtId="0" fontId="48" fillId="0" borderId="44" xfId="0" applyFont="1" applyBorder="1" applyAlignment="1">
      <alignment horizontal="center" vertical="center" wrapText="1"/>
    </xf>
    <xf numFmtId="0" fontId="26" fillId="6" borderId="40" xfId="0" applyFont="1" applyFill="1" applyBorder="1" applyAlignment="1">
      <alignment horizontal="center" vertical="center" wrapText="1"/>
    </xf>
    <xf numFmtId="0" fontId="26" fillId="6" borderId="41" xfId="0" applyFont="1" applyFill="1" applyBorder="1" applyAlignment="1">
      <alignment horizontal="center" vertical="center" wrapText="1"/>
    </xf>
    <xf numFmtId="0" fontId="26" fillId="6" borderId="42" xfId="0" applyFont="1" applyFill="1" applyBorder="1" applyAlignment="1">
      <alignment horizontal="center" vertical="center" wrapText="1"/>
    </xf>
    <xf numFmtId="0" fontId="27" fillId="3" borderId="21" xfId="0" applyFont="1" applyFill="1" applyBorder="1" applyAlignment="1">
      <alignment horizontal="center" vertical="center" wrapText="1"/>
    </xf>
    <xf numFmtId="0" fontId="27" fillId="3" borderId="32" xfId="0" applyFont="1" applyFill="1" applyBorder="1" applyAlignment="1">
      <alignment horizontal="center" vertical="center" wrapText="1"/>
    </xf>
    <xf numFmtId="0" fontId="27" fillId="3" borderId="44" xfId="0" applyFont="1" applyFill="1" applyBorder="1" applyAlignment="1">
      <alignment horizontal="center" vertical="center" wrapText="1"/>
    </xf>
    <xf numFmtId="0" fontId="27" fillId="9" borderId="21" xfId="3" applyFont="1" applyFill="1" applyBorder="1" applyAlignment="1">
      <alignment horizontal="center" vertical="center" wrapText="1"/>
    </xf>
    <xf numFmtId="0" fontId="27" fillId="9" borderId="44" xfId="3" applyFont="1" applyFill="1" applyBorder="1" applyAlignment="1">
      <alignment horizontal="center" vertical="center" wrapText="1"/>
    </xf>
    <xf numFmtId="0" fontId="49" fillId="9" borderId="21" xfId="3" applyFont="1" applyFill="1" applyBorder="1" applyAlignment="1">
      <alignment horizontal="center" vertical="top" wrapText="1"/>
    </xf>
    <xf numFmtId="0" fontId="49" fillId="9" borderId="32" xfId="3" applyFont="1" applyFill="1" applyBorder="1" applyAlignment="1">
      <alignment horizontal="center" vertical="top" wrapText="1"/>
    </xf>
    <xf numFmtId="0" fontId="49" fillId="9" borderId="44" xfId="3" applyFont="1" applyFill="1" applyBorder="1" applyAlignment="1">
      <alignment horizontal="center" vertical="top" wrapText="1"/>
    </xf>
    <xf numFmtId="0" fontId="27" fillId="10" borderId="9" xfId="3" applyFont="1" applyFill="1" applyBorder="1" applyAlignment="1">
      <alignment horizontal="center" vertical="center"/>
    </xf>
    <xf numFmtId="0" fontId="27" fillId="10" borderId="16" xfId="3" applyFont="1" applyFill="1" applyBorder="1" applyAlignment="1">
      <alignment horizontal="center" vertical="center" wrapText="1"/>
    </xf>
    <xf numFmtId="0" fontId="27" fillId="10" borderId="18" xfId="3" applyFont="1" applyFill="1" applyBorder="1" applyAlignment="1">
      <alignment horizontal="center" vertical="center" wrapText="1"/>
    </xf>
    <xf numFmtId="0" fontId="49" fillId="10" borderId="9" xfId="3" applyFont="1" applyFill="1" applyBorder="1" applyAlignment="1">
      <alignment horizontal="center" vertical="center" wrapText="1"/>
    </xf>
    <xf numFmtId="0" fontId="51" fillId="0" borderId="9" xfId="0" applyFont="1" applyBorder="1" applyAlignment="1">
      <alignment horizontal="center" vertical="center" wrapText="1"/>
    </xf>
    <xf numFmtId="0" fontId="24" fillId="7" borderId="40" xfId="3" applyFont="1" applyFill="1" applyBorder="1" applyAlignment="1">
      <alignment horizontal="center" vertical="center"/>
    </xf>
    <xf numFmtId="0" fontId="24" fillId="7" borderId="41" xfId="3" applyFont="1" applyFill="1" applyBorder="1" applyAlignment="1">
      <alignment horizontal="center" vertical="center"/>
    </xf>
    <xf numFmtId="0" fontId="24" fillId="7" borderId="42" xfId="3" applyFont="1" applyFill="1" applyBorder="1" applyAlignment="1">
      <alignment horizontal="center" vertical="center"/>
    </xf>
    <xf numFmtId="0" fontId="24" fillId="7" borderId="54" xfId="3" applyFont="1" applyFill="1" applyBorder="1" applyAlignment="1">
      <alignment horizontal="center" vertical="center" wrapText="1"/>
    </xf>
    <xf numFmtId="0" fontId="24" fillId="7" borderId="30" xfId="3" applyFont="1" applyFill="1" applyBorder="1" applyAlignment="1">
      <alignment horizontal="center" vertical="center" wrapText="1"/>
    </xf>
    <xf numFmtId="0" fontId="24" fillId="7" borderId="1" xfId="3" applyFont="1" applyFill="1" applyBorder="1" applyAlignment="1">
      <alignment horizontal="center" vertical="center" wrapText="1"/>
    </xf>
    <xf numFmtId="0" fontId="24" fillId="7" borderId="47" xfId="3" applyFont="1" applyFill="1" applyBorder="1" applyAlignment="1">
      <alignment horizontal="center" vertical="center" wrapText="1"/>
    </xf>
    <xf numFmtId="0" fontId="24" fillId="7" borderId="22" xfId="3" applyFont="1" applyFill="1" applyBorder="1" applyAlignment="1">
      <alignment horizontal="center" vertical="center" wrapText="1"/>
    </xf>
    <xf numFmtId="0" fontId="27" fillId="8" borderId="9" xfId="3" applyFont="1" applyFill="1" applyBorder="1" applyAlignment="1">
      <alignment horizontal="center" vertical="center"/>
    </xf>
    <xf numFmtId="0" fontId="27" fillId="8" borderId="21" xfId="3" applyFont="1" applyFill="1" applyBorder="1" applyAlignment="1">
      <alignment horizontal="center" vertical="center" wrapText="1"/>
    </xf>
    <xf numFmtId="0" fontId="27" fillId="8" borderId="44" xfId="3" applyFont="1" applyFill="1" applyBorder="1" applyAlignment="1">
      <alignment horizontal="center" vertical="center" wrapText="1"/>
    </xf>
    <xf numFmtId="1" fontId="27" fillId="0" borderId="12" xfId="3" applyNumberFormat="1" applyFont="1" applyBorder="1" applyAlignment="1">
      <alignment horizontal="center" vertical="center" wrapText="1"/>
    </xf>
    <xf numFmtId="1" fontId="27" fillId="0" borderId="46" xfId="3" applyNumberFormat="1" applyFont="1" applyBorder="1" applyAlignment="1">
      <alignment horizontal="center" vertical="center" wrapText="1"/>
    </xf>
    <xf numFmtId="1" fontId="27" fillId="0" borderId="48" xfId="3" applyNumberFormat="1" applyFont="1" applyBorder="1" applyAlignment="1">
      <alignment horizontal="center" vertical="center" wrapText="1"/>
    </xf>
    <xf numFmtId="1" fontId="27" fillId="0" borderId="45" xfId="3" applyNumberFormat="1" applyFont="1" applyBorder="1" applyAlignment="1">
      <alignment horizontal="center" vertical="center" wrapText="1"/>
    </xf>
    <xf numFmtId="1" fontId="27" fillId="0" borderId="60" xfId="3" applyNumberFormat="1" applyFont="1" applyBorder="1" applyAlignment="1">
      <alignment horizontal="center" vertical="center" wrapText="1"/>
    </xf>
    <xf numFmtId="1" fontId="27" fillId="0" borderId="61" xfId="3" applyNumberFormat="1" applyFont="1" applyBorder="1" applyAlignment="1">
      <alignment horizontal="center" vertical="center" wrapText="1"/>
    </xf>
    <xf numFmtId="0" fontId="49" fillId="8" borderId="21" xfId="3" applyFont="1" applyFill="1" applyBorder="1" applyAlignment="1">
      <alignment horizontal="center" vertical="center" wrapText="1"/>
    </xf>
    <xf numFmtId="0" fontId="49" fillId="8" borderId="32" xfId="3" applyFont="1" applyFill="1" applyBorder="1" applyAlignment="1">
      <alignment horizontal="center" vertical="center" wrapText="1"/>
    </xf>
    <xf numFmtId="0" fontId="49" fillId="8" borderId="44" xfId="3" applyFont="1" applyFill="1" applyBorder="1" applyAlignment="1">
      <alignment horizontal="center" vertical="center" wrapText="1"/>
    </xf>
    <xf numFmtId="0" fontId="27" fillId="15" borderId="9" xfId="3" applyFont="1" applyFill="1" applyBorder="1" applyAlignment="1">
      <alignment horizontal="center" vertical="center"/>
    </xf>
    <xf numFmtId="0" fontId="42" fillId="3" borderId="36" xfId="3" applyFont="1" applyFill="1" applyBorder="1" applyAlignment="1">
      <alignment horizontal="center" vertical="center" wrapText="1"/>
    </xf>
    <xf numFmtId="0" fontId="42" fillId="3" borderId="8" xfId="3" applyFont="1" applyFill="1" applyBorder="1" applyAlignment="1">
      <alignment horizontal="center" vertical="center" wrapText="1"/>
    </xf>
    <xf numFmtId="0" fontId="29" fillId="12" borderId="21" xfId="3" applyFont="1" applyFill="1" applyBorder="1" applyAlignment="1">
      <alignment horizontal="center" vertical="center" wrapText="1"/>
    </xf>
    <xf numFmtId="0" fontId="29" fillId="12" borderId="44" xfId="3" applyFont="1" applyFill="1" applyBorder="1" applyAlignment="1">
      <alignment horizontal="center" vertical="center" wrapText="1"/>
    </xf>
    <xf numFmtId="0" fontId="29" fillId="13" borderId="9" xfId="3" applyFont="1" applyFill="1" applyBorder="1" applyAlignment="1">
      <alignment horizontal="center" vertical="center" wrapText="1"/>
    </xf>
    <xf numFmtId="0" fontId="29" fillId="13" borderId="10" xfId="3" applyFont="1" applyFill="1" applyBorder="1" applyAlignment="1">
      <alignment horizontal="center" vertical="center" wrapText="1"/>
    </xf>
    <xf numFmtId="0" fontId="37" fillId="0" borderId="21" xfId="0" applyFont="1" applyBorder="1" applyAlignment="1">
      <alignment horizontal="center" vertical="center" wrapText="1"/>
    </xf>
    <xf numFmtId="0" fontId="37" fillId="0" borderId="44" xfId="0" applyFont="1" applyBorder="1" applyAlignment="1">
      <alignment horizontal="center" vertical="center" wrapText="1"/>
    </xf>
    <xf numFmtId="0" fontId="32" fillId="15" borderId="37" xfId="3" applyFont="1" applyFill="1" applyBorder="1" applyAlignment="1">
      <alignment horizontal="center" vertical="center" wrapText="1"/>
    </xf>
    <xf numFmtId="0" fontId="32" fillId="15" borderId="1" xfId="3" applyFont="1" applyFill="1" applyBorder="1" applyAlignment="1">
      <alignment horizontal="center" vertical="center" wrapText="1"/>
    </xf>
    <xf numFmtId="0" fontId="32" fillId="15" borderId="47" xfId="3" applyFont="1" applyFill="1" applyBorder="1" applyAlignment="1">
      <alignment horizontal="center" vertical="center" wrapText="1"/>
    </xf>
    <xf numFmtId="0" fontId="0" fillId="15" borderId="21" xfId="0" applyFill="1" applyBorder="1" applyAlignment="1">
      <alignment horizontal="center" vertical="center" wrapText="1"/>
    </xf>
    <xf numFmtId="0" fontId="0" fillId="15" borderId="32" xfId="0" applyFill="1" applyBorder="1" applyAlignment="1">
      <alignment horizontal="center" vertical="center" wrapText="1"/>
    </xf>
    <xf numFmtId="0" fontId="0" fillId="15" borderId="44" xfId="0" applyFill="1" applyBorder="1" applyAlignment="1">
      <alignment horizontal="center" vertical="center" wrapText="1"/>
    </xf>
    <xf numFmtId="0" fontId="16" fillId="3" borderId="36" xfId="3" applyFont="1" applyFill="1" applyBorder="1" applyAlignment="1">
      <alignment horizontal="center" vertical="center" wrapText="1"/>
    </xf>
    <xf numFmtId="0" fontId="16" fillId="3" borderId="8" xfId="3" applyFont="1" applyFill="1" applyBorder="1" applyAlignment="1">
      <alignment horizontal="center" vertical="center" wrapText="1"/>
    </xf>
    <xf numFmtId="0" fontId="30" fillId="0" borderId="9" xfId="3" applyFont="1" applyBorder="1" applyAlignment="1">
      <alignment horizontal="left" vertical="center" wrapText="1"/>
    </xf>
    <xf numFmtId="0" fontId="30" fillId="0" borderId="10" xfId="3" applyFont="1" applyBorder="1" applyAlignment="1">
      <alignment horizontal="left" vertical="center" wrapText="1"/>
    </xf>
    <xf numFmtId="0" fontId="27" fillId="3" borderId="21" xfId="3" applyFont="1" applyFill="1" applyBorder="1" applyAlignment="1">
      <alignment horizontal="center" vertical="center" wrapText="1"/>
    </xf>
    <xf numFmtId="0" fontId="27" fillId="3" borderId="32" xfId="3" applyFont="1" applyFill="1" applyBorder="1" applyAlignment="1">
      <alignment horizontal="center" vertical="center" wrapText="1"/>
    </xf>
    <xf numFmtId="0" fontId="27" fillId="3" borderId="44" xfId="3" applyFont="1" applyFill="1" applyBorder="1" applyAlignment="1">
      <alignment horizontal="center" vertical="center" wrapText="1"/>
    </xf>
    <xf numFmtId="0" fontId="27" fillId="0" borderId="9" xfId="3" applyFont="1" applyBorder="1" applyAlignment="1">
      <alignment horizontal="center" vertical="center" wrapText="1"/>
    </xf>
    <xf numFmtId="0" fontId="48" fillId="14" borderId="21" xfId="2" applyFont="1" applyFill="1" applyBorder="1" applyAlignment="1" applyProtection="1">
      <alignment horizontal="center" vertical="center" wrapText="1"/>
    </xf>
    <xf numFmtId="0" fontId="48" fillId="14" borderId="32" xfId="2" applyFont="1" applyFill="1" applyBorder="1" applyAlignment="1" applyProtection="1">
      <alignment horizontal="center" vertical="center" wrapText="1"/>
    </xf>
    <xf numFmtId="0" fontId="40" fillId="0" borderId="21" xfId="0" applyFont="1" applyBorder="1" applyAlignment="1">
      <alignment horizontal="center" vertical="center" wrapText="1"/>
    </xf>
    <xf numFmtId="0" fontId="40" fillId="0" borderId="33" xfId="0" applyFont="1" applyBorder="1" applyAlignment="1">
      <alignment horizontal="center" vertical="center" wrapText="1"/>
    </xf>
    <xf numFmtId="0" fontId="27" fillId="6" borderId="0" xfId="3" applyFont="1" applyFill="1" applyAlignment="1">
      <alignment horizontal="center" vertical="center"/>
    </xf>
    <xf numFmtId="0" fontId="27" fillId="6" borderId="45" xfId="3" applyFont="1" applyFill="1" applyBorder="1" applyAlignment="1">
      <alignment horizontal="center" vertical="center"/>
    </xf>
    <xf numFmtId="0" fontId="24" fillId="13" borderId="9" xfId="3" applyFont="1" applyFill="1" applyBorder="1" applyAlignment="1">
      <alignment horizontal="center" vertical="center" wrapText="1"/>
    </xf>
    <xf numFmtId="0" fontId="2" fillId="13" borderId="9" xfId="0" applyFont="1" applyFill="1" applyBorder="1" applyAlignment="1">
      <alignment horizontal="center" vertical="center" wrapText="1"/>
    </xf>
    <xf numFmtId="0" fontId="27" fillId="0" borderId="56" xfId="3" applyFont="1" applyBorder="1" applyAlignment="1">
      <alignment horizontal="center" vertical="center" wrapText="1"/>
    </xf>
    <xf numFmtId="0" fontId="42" fillId="0" borderId="8" xfId="3" applyFont="1" applyBorder="1" applyAlignment="1">
      <alignment horizontal="center" vertical="center" wrapText="1"/>
    </xf>
    <xf numFmtId="0" fontId="42" fillId="0" borderId="15" xfId="3" applyFont="1" applyBorder="1" applyAlignment="1">
      <alignment horizontal="center" vertical="center" wrapText="1"/>
    </xf>
    <xf numFmtId="0" fontId="29" fillId="13" borderId="21" xfId="3" applyFont="1" applyFill="1" applyBorder="1" applyAlignment="1">
      <alignment horizontal="center" vertical="center" wrapText="1"/>
    </xf>
    <xf numFmtId="0" fontId="29" fillId="13" borderId="32" xfId="3" applyFont="1" applyFill="1" applyBorder="1" applyAlignment="1">
      <alignment horizontal="center" vertical="center" wrapText="1"/>
    </xf>
    <xf numFmtId="0" fontId="29" fillId="13" borderId="33" xfId="3"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35" xfId="0" applyFont="1" applyBorder="1" applyAlignment="1">
      <alignment horizontal="center" vertical="center" wrapText="1"/>
    </xf>
    <xf numFmtId="0" fontId="37" fillId="15" borderId="37" xfId="0" applyFont="1" applyFill="1" applyBorder="1" applyAlignment="1">
      <alignment horizontal="center" vertical="center" wrapText="1"/>
    </xf>
    <xf numFmtId="0" fontId="37" fillId="15" borderId="1" xfId="0" applyFont="1" applyFill="1" applyBorder="1" applyAlignment="1">
      <alignment horizontal="center" vertical="center" wrapText="1"/>
    </xf>
    <xf numFmtId="0" fontId="37" fillId="15" borderId="47" xfId="0" applyFont="1" applyFill="1" applyBorder="1" applyAlignment="1">
      <alignment horizontal="center" vertical="center" wrapText="1"/>
    </xf>
    <xf numFmtId="0" fontId="27" fillId="0" borderId="21" xfId="3" applyFont="1" applyBorder="1" applyAlignment="1">
      <alignment horizontal="center" vertical="center" wrapText="1"/>
    </xf>
    <xf numFmtId="0" fontId="27" fillId="0" borderId="32" xfId="3" applyFont="1" applyBorder="1" applyAlignment="1">
      <alignment horizontal="center" vertical="center" wrapText="1"/>
    </xf>
    <xf numFmtId="0" fontId="27" fillId="0" borderId="44" xfId="3" applyFont="1" applyBorder="1" applyAlignment="1">
      <alignment horizontal="center" vertical="center" wrapText="1"/>
    </xf>
    <xf numFmtId="0" fontId="42" fillId="0" borderId="5" xfId="3" applyFont="1" applyBorder="1" applyAlignment="1">
      <alignment horizontal="center" vertical="center" wrapText="1"/>
    </xf>
    <xf numFmtId="0" fontId="30" fillId="0" borderId="6" xfId="3" applyFont="1" applyBorder="1" applyAlignment="1">
      <alignment horizontal="left" vertical="center" wrapText="1"/>
    </xf>
    <xf numFmtId="0" fontId="30" fillId="0" borderId="7" xfId="3" applyFont="1" applyBorder="1" applyAlignment="1">
      <alignment horizontal="left" vertical="center" wrapText="1"/>
    </xf>
    <xf numFmtId="0" fontId="29" fillId="3" borderId="9" xfId="0" applyFont="1" applyFill="1" applyBorder="1" applyAlignment="1">
      <alignment horizontal="center" vertical="center" wrapText="1"/>
    </xf>
    <xf numFmtId="0" fontId="29" fillId="3" borderId="10" xfId="0" applyFont="1" applyFill="1" applyBorder="1" applyAlignment="1">
      <alignment horizontal="center" vertical="center" wrapText="1"/>
    </xf>
    <xf numFmtId="0" fontId="32" fillId="15" borderId="21" xfId="3" applyFont="1" applyFill="1" applyBorder="1" applyAlignment="1">
      <alignment horizontal="center" vertical="center" wrapText="1"/>
    </xf>
    <xf numFmtId="0" fontId="32" fillId="15" borderId="32" xfId="3" applyFont="1" applyFill="1" applyBorder="1" applyAlignment="1">
      <alignment horizontal="center" vertical="center" wrapText="1"/>
    </xf>
    <xf numFmtId="0" fontId="32" fillId="15" borderId="44" xfId="3" applyFont="1" applyFill="1" applyBorder="1" applyAlignment="1">
      <alignment horizontal="center" vertical="center" wrapText="1"/>
    </xf>
    <xf numFmtId="0" fontId="37" fillId="15" borderId="12" xfId="0" applyFont="1" applyFill="1" applyBorder="1" applyAlignment="1">
      <alignment horizontal="center" vertical="center" wrapText="1"/>
    </xf>
    <xf numFmtId="0" fontId="37" fillId="15" borderId="26" xfId="0" applyFont="1" applyFill="1" applyBorder="1" applyAlignment="1">
      <alignment horizontal="center" vertical="center" wrapText="1"/>
    </xf>
    <xf numFmtId="0" fontId="24" fillId="13" borderId="13" xfId="3" applyFont="1" applyFill="1" applyBorder="1" applyAlignment="1">
      <alignment horizontal="center" vertical="center" wrapText="1"/>
    </xf>
    <xf numFmtId="0" fontId="27" fillId="0" borderId="37" xfId="3" applyFont="1" applyBorder="1" applyAlignment="1">
      <alignment horizontal="center" vertical="center" wrapText="1"/>
    </xf>
    <xf numFmtId="0" fontId="27" fillId="0" borderId="1" xfId="3" applyFont="1" applyBorder="1" applyAlignment="1">
      <alignment horizontal="center" vertical="center" wrapText="1"/>
    </xf>
    <xf numFmtId="0" fontId="27" fillId="0" borderId="47" xfId="3" applyFont="1" applyBorder="1" applyAlignment="1">
      <alignment horizontal="center" vertical="center" wrapText="1"/>
    </xf>
    <xf numFmtId="0" fontId="48" fillId="14" borderId="37" xfId="2" applyFont="1" applyFill="1" applyBorder="1" applyAlignment="1" applyProtection="1">
      <alignment horizontal="center" vertical="center" wrapText="1"/>
    </xf>
    <xf numFmtId="0" fontId="48" fillId="14" borderId="1" xfId="2" applyFont="1" applyFill="1" applyBorder="1" applyAlignment="1" applyProtection="1">
      <alignment horizontal="center" vertical="center" wrapText="1"/>
    </xf>
    <xf numFmtId="0" fontId="16" fillId="3" borderId="9" xfId="3" applyFont="1" applyFill="1" applyBorder="1" applyAlignment="1">
      <alignment horizontal="center" vertical="center" wrapText="1"/>
    </xf>
    <xf numFmtId="0" fontId="30" fillId="3" borderId="9" xfId="3" applyFont="1" applyFill="1" applyBorder="1" applyAlignment="1">
      <alignment horizontal="left" vertical="center" wrapText="1"/>
    </xf>
    <xf numFmtId="0" fontId="29" fillId="12" borderId="21" xfId="3" applyFont="1" applyFill="1" applyBorder="1" applyAlignment="1">
      <alignment horizontal="center" vertical="center"/>
    </xf>
    <xf numFmtId="0" fontId="29" fillId="12" borderId="32" xfId="3" applyFont="1" applyFill="1" applyBorder="1" applyAlignment="1">
      <alignment horizontal="center" vertical="center"/>
    </xf>
    <xf numFmtId="0" fontId="29" fillId="12" borderId="44" xfId="3" applyFont="1" applyFill="1" applyBorder="1" applyAlignment="1">
      <alignment horizontal="center" vertical="center"/>
    </xf>
    <xf numFmtId="0" fontId="16" fillId="0" borderId="57" xfId="0" applyFont="1" applyBorder="1" applyAlignment="1">
      <alignment horizontal="center" vertical="center" wrapText="1"/>
    </xf>
    <xf numFmtId="0" fontId="16" fillId="0" borderId="58" xfId="0" applyFont="1" applyBorder="1" applyAlignment="1">
      <alignment horizontal="center" vertical="center" wrapText="1"/>
    </xf>
    <xf numFmtId="0" fontId="16" fillId="0" borderId="36" xfId="0" applyFont="1" applyBorder="1" applyAlignment="1">
      <alignment horizontal="center" vertical="center" wrapText="1"/>
    </xf>
    <xf numFmtId="0" fontId="27" fillId="3" borderId="6" xfId="3" applyFont="1" applyFill="1" applyBorder="1" applyAlignment="1">
      <alignment horizontal="left" vertical="center" wrapText="1"/>
    </xf>
    <xf numFmtId="0" fontId="27" fillId="3" borderId="7" xfId="3" applyFont="1" applyFill="1" applyBorder="1" applyAlignment="1">
      <alignment horizontal="left" vertical="center" wrapText="1"/>
    </xf>
    <xf numFmtId="0" fontId="29" fillId="12" borderId="9" xfId="3" applyFont="1" applyFill="1" applyBorder="1" applyAlignment="1">
      <alignment horizontal="center" vertical="center"/>
    </xf>
    <xf numFmtId="0" fontId="29" fillId="12" borderId="10" xfId="3" applyFont="1" applyFill="1" applyBorder="1" applyAlignment="1">
      <alignment horizontal="center" vertical="center"/>
    </xf>
    <xf numFmtId="0" fontId="40" fillId="0" borderId="9" xfId="0" applyFont="1" applyBorder="1" applyAlignment="1">
      <alignment horizontal="center" vertical="center" wrapText="1"/>
    </xf>
    <xf numFmtId="0" fontId="40"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59" xfId="0" applyFont="1" applyBorder="1" applyAlignment="1">
      <alignment horizontal="center" vertical="center" wrapText="1"/>
    </xf>
    <xf numFmtId="0" fontId="40" fillId="0" borderId="19" xfId="0" applyFont="1" applyBorder="1" applyAlignment="1">
      <alignment horizontal="center" vertical="center" wrapText="1"/>
    </xf>
    <xf numFmtId="0" fontId="40" fillId="0" borderId="20"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55" xfId="0" applyFont="1" applyBorder="1" applyAlignment="1">
      <alignment horizontal="center" vertical="center" wrapText="1"/>
    </xf>
    <xf numFmtId="0" fontId="48" fillId="14" borderId="9" xfId="2" applyFont="1" applyFill="1" applyBorder="1" applyAlignment="1" applyProtection="1">
      <alignment horizontal="center" vertical="center" wrapText="1"/>
    </xf>
    <xf numFmtId="0" fontId="27" fillId="0" borderId="12" xfId="3" applyFont="1" applyBorder="1" applyAlignment="1">
      <alignment horizontal="center" vertical="center" wrapText="1"/>
    </xf>
    <xf numFmtId="0" fontId="27" fillId="0" borderId="26" xfId="3" applyFont="1" applyBorder="1" applyAlignment="1">
      <alignment horizontal="center" vertical="center" wrapText="1"/>
    </xf>
    <xf numFmtId="0" fontId="27" fillId="0" borderId="46" xfId="3" applyFont="1" applyBorder="1" applyAlignment="1">
      <alignment horizontal="center" vertical="center" wrapText="1"/>
    </xf>
    <xf numFmtId="0" fontId="48" fillId="14" borderId="12" xfId="2" applyFont="1" applyFill="1" applyBorder="1" applyAlignment="1" applyProtection="1">
      <alignment horizontal="center" vertical="center" wrapText="1"/>
    </xf>
    <xf numFmtId="0" fontId="48" fillId="14" borderId="26" xfId="2" applyFont="1" applyFill="1" applyBorder="1" applyAlignment="1" applyProtection="1">
      <alignment horizontal="center" vertical="center" wrapText="1"/>
    </xf>
    <xf numFmtId="0" fontId="48" fillId="14" borderId="56" xfId="2" applyFont="1" applyFill="1" applyBorder="1" applyAlignment="1" applyProtection="1">
      <alignment horizontal="center" vertical="center" wrapText="1"/>
    </xf>
    <xf numFmtId="165" fontId="40" fillId="3" borderId="21" xfId="0" applyNumberFormat="1" applyFont="1" applyFill="1" applyBorder="1" applyAlignment="1">
      <alignment horizontal="center" vertical="center" wrapText="1"/>
    </xf>
    <xf numFmtId="165" fontId="40" fillId="3" borderId="32" xfId="0" applyNumberFormat="1" applyFont="1" applyFill="1" applyBorder="1" applyAlignment="1">
      <alignment horizontal="center" vertical="center" wrapText="1"/>
    </xf>
    <xf numFmtId="165" fontId="40" fillId="3" borderId="44" xfId="0" applyNumberFormat="1" applyFont="1" applyFill="1" applyBorder="1" applyAlignment="1">
      <alignment horizontal="center" vertical="center" wrapText="1"/>
    </xf>
    <xf numFmtId="0" fontId="27" fillId="0" borderId="13" xfId="0" applyFont="1" applyBorder="1" applyAlignment="1">
      <alignment horizontal="center" vertical="center" wrapText="1"/>
    </xf>
    <xf numFmtId="0" fontId="48" fillId="14" borderId="13" xfId="2" applyFont="1" applyFill="1" applyBorder="1" applyAlignment="1" applyProtection="1">
      <alignment horizontal="center" vertical="center" wrapText="1"/>
    </xf>
    <xf numFmtId="0" fontId="16" fillId="3" borderId="57" xfId="3" applyFont="1" applyFill="1" applyBorder="1" applyAlignment="1">
      <alignment horizontal="center" vertical="center" wrapText="1"/>
    </xf>
    <xf numFmtId="0" fontId="16" fillId="3" borderId="58" xfId="3" applyFont="1" applyFill="1" applyBorder="1" applyAlignment="1">
      <alignment horizontal="center" vertical="center" wrapText="1"/>
    </xf>
    <xf numFmtId="0" fontId="16" fillId="3" borderId="59" xfId="3" applyFont="1" applyFill="1" applyBorder="1" applyAlignment="1">
      <alignment horizontal="center" vertical="center" wrapText="1"/>
    </xf>
    <xf numFmtId="0" fontId="29" fillId="13" borderId="13" xfId="3" applyFont="1" applyFill="1" applyBorder="1" applyAlignment="1">
      <alignment horizontal="center" vertical="center" wrapText="1"/>
    </xf>
    <xf numFmtId="0" fontId="29" fillId="13" borderId="14" xfId="3" applyFont="1" applyFill="1" applyBorder="1" applyAlignment="1">
      <alignment horizontal="center" vertical="center" wrapText="1"/>
    </xf>
    <xf numFmtId="0" fontId="27" fillId="0" borderId="10" xfId="3" applyFont="1" applyBorder="1" applyAlignment="1">
      <alignment horizontal="center" vertical="center" wrapText="1"/>
    </xf>
    <xf numFmtId="0" fontId="27" fillId="3" borderId="12" xfId="3" applyFont="1" applyFill="1" applyBorder="1" applyAlignment="1">
      <alignment horizontal="left" vertical="center" wrapText="1"/>
    </xf>
    <xf numFmtId="0" fontId="27" fillId="3" borderId="26" xfId="3" applyFont="1" applyFill="1" applyBorder="1" applyAlignment="1">
      <alignment horizontal="left" vertical="center" wrapText="1"/>
    </xf>
    <xf numFmtId="0" fontId="27" fillId="3" borderId="39" xfId="3" applyFont="1" applyFill="1" applyBorder="1" applyAlignment="1">
      <alignment horizontal="left" vertical="center" wrapText="1"/>
    </xf>
    <xf numFmtId="0" fontId="27" fillId="3" borderId="9" xfId="3" applyFont="1" applyFill="1" applyBorder="1" applyAlignment="1">
      <alignment horizontal="left" vertical="center" wrapText="1"/>
    </xf>
    <xf numFmtId="0" fontId="27" fillId="3" borderId="10" xfId="3" applyFont="1" applyFill="1" applyBorder="1" applyAlignment="1">
      <alignment horizontal="left" vertical="center" wrapText="1"/>
    </xf>
    <xf numFmtId="0" fontId="40" fillId="0" borderId="19" xfId="3" applyFont="1" applyBorder="1" applyAlignment="1">
      <alignment horizontal="center" vertical="center" wrapText="1"/>
    </xf>
    <xf numFmtId="0" fontId="40" fillId="0" borderId="20" xfId="3" applyFont="1" applyBorder="1" applyAlignment="1">
      <alignment horizontal="center" vertical="center" wrapText="1"/>
    </xf>
    <xf numFmtId="0" fontId="27" fillId="0" borderId="56" xfId="0" applyFont="1" applyBorder="1" applyAlignment="1">
      <alignment horizontal="center" vertical="center" wrapText="1"/>
    </xf>
    <xf numFmtId="0" fontId="27" fillId="0" borderId="9" xfId="0" applyFont="1" applyBorder="1" applyAlignment="1">
      <alignment horizontal="center" vertical="center" wrapText="1"/>
    </xf>
    <xf numFmtId="0" fontId="16" fillId="0" borderId="56" xfId="0" applyFont="1" applyBorder="1" applyAlignment="1">
      <alignment horizontal="center" vertical="center" wrapText="1"/>
    </xf>
    <xf numFmtId="0" fontId="29" fillId="12" borderId="12" xfId="3" applyFont="1" applyFill="1" applyBorder="1" applyAlignment="1">
      <alignment horizontal="center" vertical="center"/>
    </xf>
    <xf numFmtId="0" fontId="29" fillId="12" borderId="26" xfId="3" applyFont="1" applyFill="1" applyBorder="1" applyAlignment="1">
      <alignment horizontal="center" vertical="center"/>
    </xf>
    <xf numFmtId="0" fontId="29" fillId="0" borderId="21" xfId="3" applyFont="1" applyBorder="1" applyAlignment="1">
      <alignment horizontal="center" vertical="center"/>
    </xf>
    <xf numFmtId="0" fontId="29" fillId="0" borderId="32" xfId="3" applyFont="1" applyBorder="1" applyAlignment="1">
      <alignment horizontal="center" vertical="center"/>
    </xf>
    <xf numFmtId="0" fontId="29" fillId="0" borderId="44" xfId="3" applyFont="1" applyBorder="1" applyAlignment="1">
      <alignment horizontal="center" vertical="center"/>
    </xf>
    <xf numFmtId="0" fontId="16" fillId="3" borderId="11" xfId="3" applyFont="1" applyFill="1" applyBorder="1" applyAlignment="1">
      <alignment horizontal="center" vertical="center" wrapText="1"/>
    </xf>
    <xf numFmtId="0" fontId="34" fillId="3" borderId="9" xfId="3" applyFont="1" applyFill="1" applyBorder="1" applyAlignment="1">
      <alignment horizontal="left" vertical="top" wrapText="1"/>
    </xf>
    <xf numFmtId="0" fontId="34" fillId="3" borderId="10" xfId="3" applyFont="1" applyFill="1" applyBorder="1" applyAlignment="1">
      <alignment horizontal="left" vertical="top" wrapText="1"/>
    </xf>
    <xf numFmtId="0" fontId="27" fillId="3" borderId="9" xfId="3" applyFont="1" applyFill="1" applyBorder="1" applyAlignment="1">
      <alignment horizontal="center" vertical="center" wrapText="1"/>
    </xf>
    <xf numFmtId="0" fontId="27" fillId="3" borderId="10" xfId="3" applyFont="1" applyFill="1" applyBorder="1" applyAlignment="1">
      <alignment horizontal="center" vertical="center" wrapText="1"/>
    </xf>
    <xf numFmtId="0" fontId="16" fillId="3" borderId="28" xfId="3" applyFont="1" applyFill="1" applyBorder="1" applyAlignment="1">
      <alignment horizontal="center" vertical="center" wrapText="1"/>
    </xf>
    <xf numFmtId="0" fontId="16" fillId="3" borderId="51" xfId="3" applyFont="1" applyFill="1" applyBorder="1" applyAlignment="1">
      <alignment horizontal="center" vertical="center" wrapText="1"/>
    </xf>
    <xf numFmtId="14" fontId="28" fillId="0" borderId="9" xfId="3" applyNumberFormat="1" applyFont="1" applyBorder="1" applyAlignment="1">
      <alignment horizontal="left" vertical="center" wrapText="1"/>
    </xf>
    <xf numFmtId="14" fontId="28" fillId="0" borderId="10" xfId="3" applyNumberFormat="1" applyFont="1" applyBorder="1" applyAlignment="1">
      <alignment horizontal="left" vertical="center" wrapText="1"/>
    </xf>
    <xf numFmtId="14" fontId="24" fillId="0" borderId="19" xfId="3" applyNumberFormat="1" applyFont="1" applyBorder="1" applyAlignment="1">
      <alignment horizontal="left" vertical="center" wrapText="1"/>
    </xf>
    <xf numFmtId="14" fontId="24" fillId="0" borderId="20" xfId="3" applyNumberFormat="1" applyFont="1" applyBorder="1" applyAlignment="1">
      <alignment horizontal="left" vertical="center" wrapText="1"/>
    </xf>
    <xf numFmtId="0" fontId="27" fillId="3" borderId="9" xfId="3" applyFont="1" applyFill="1" applyBorder="1" applyAlignment="1">
      <alignment horizontal="center" vertical="top" wrapText="1"/>
    </xf>
    <xf numFmtId="0" fontId="27" fillId="3" borderId="10" xfId="3" applyFont="1" applyFill="1" applyBorder="1" applyAlignment="1">
      <alignment horizontal="center" vertical="top" wrapText="1"/>
    </xf>
    <xf numFmtId="0" fontId="29" fillId="12" borderId="9" xfId="3" applyFont="1" applyFill="1" applyBorder="1" applyAlignment="1">
      <alignment horizontal="center" vertical="center" wrapText="1"/>
    </xf>
    <xf numFmtId="0" fontId="29" fillId="12" borderId="10" xfId="3" applyFont="1" applyFill="1" applyBorder="1" applyAlignment="1">
      <alignment horizontal="center" vertical="center" wrapText="1"/>
    </xf>
    <xf numFmtId="0" fontId="27" fillId="3" borderId="13" xfId="3" applyFont="1" applyFill="1" applyBorder="1" applyAlignment="1">
      <alignment horizontal="center" vertical="center" wrapText="1"/>
    </xf>
    <xf numFmtId="0" fontId="27" fillId="3" borderId="14" xfId="3" applyFont="1" applyFill="1" applyBorder="1" applyAlignment="1">
      <alignment horizontal="center" vertical="center" wrapText="1"/>
    </xf>
    <xf numFmtId="0" fontId="40" fillId="0" borderId="44" xfId="0" applyFont="1" applyBorder="1" applyAlignment="1">
      <alignment horizontal="center" vertical="center" wrapText="1"/>
    </xf>
    <xf numFmtId="0" fontId="27" fillId="3" borderId="9" xfId="3" applyFont="1" applyFill="1" applyBorder="1" applyAlignment="1">
      <alignment horizontal="left" vertical="top" wrapText="1"/>
    </xf>
    <xf numFmtId="0" fontId="27" fillId="3" borderId="10" xfId="3" applyFont="1" applyFill="1" applyBorder="1" applyAlignment="1">
      <alignment horizontal="left" vertical="top" wrapText="1"/>
    </xf>
    <xf numFmtId="0" fontId="16" fillId="12" borderId="9" xfId="3" applyFont="1" applyFill="1" applyBorder="1" applyAlignment="1">
      <alignment horizontal="center" vertical="center" wrapText="1"/>
    </xf>
    <xf numFmtId="0" fontId="29" fillId="12" borderId="13" xfId="3" applyFont="1" applyFill="1" applyBorder="1" applyAlignment="1">
      <alignment horizontal="center" vertical="center"/>
    </xf>
    <xf numFmtId="0" fontId="29" fillId="12" borderId="56" xfId="3" applyFont="1" applyFill="1" applyBorder="1" applyAlignment="1">
      <alignment horizontal="center" vertical="center"/>
    </xf>
    <xf numFmtId="0" fontId="29" fillId="12" borderId="13" xfId="3" applyFont="1" applyFill="1" applyBorder="1" applyAlignment="1">
      <alignment horizontal="center" vertical="center" wrapText="1"/>
    </xf>
    <xf numFmtId="0" fontId="29" fillId="12" borderId="56" xfId="3" applyFont="1" applyFill="1" applyBorder="1" applyAlignment="1">
      <alignment horizontal="center" vertical="center" wrapText="1"/>
    </xf>
    <xf numFmtId="0" fontId="29" fillId="12" borderId="55" xfId="3" applyFont="1" applyFill="1" applyBorder="1" applyAlignment="1">
      <alignment horizontal="center" vertical="center"/>
    </xf>
    <xf numFmtId="0" fontId="29" fillId="12" borderId="14" xfId="3" applyFont="1" applyFill="1" applyBorder="1" applyAlignment="1">
      <alignment horizontal="center" vertical="center"/>
    </xf>
    <xf numFmtId="0" fontId="48" fillId="14" borderId="9" xfId="3" applyFont="1" applyFill="1" applyBorder="1" applyAlignment="1">
      <alignment horizontal="center" vertical="center" wrapText="1"/>
    </xf>
    <xf numFmtId="0" fontId="38" fillId="0" borderId="21" xfId="3" applyFont="1" applyBorder="1" applyAlignment="1">
      <alignment horizontal="center" wrapText="1"/>
    </xf>
    <xf numFmtId="0" fontId="38" fillId="0" borderId="32" xfId="3" applyFont="1" applyBorder="1" applyAlignment="1">
      <alignment horizontal="center" wrapText="1"/>
    </xf>
    <xf numFmtId="0" fontId="38" fillId="0" borderId="44" xfId="3" applyFont="1" applyBorder="1" applyAlignment="1">
      <alignment horizontal="center" wrapText="1"/>
    </xf>
    <xf numFmtId="0" fontId="34" fillId="3" borderId="22" xfId="3" applyFont="1" applyFill="1" applyBorder="1" applyAlignment="1">
      <alignment horizontal="center" vertical="center" wrapText="1"/>
    </xf>
    <xf numFmtId="0" fontId="34" fillId="3" borderId="30" xfId="3" applyFont="1" applyFill="1" applyBorder="1" applyAlignment="1">
      <alignment horizontal="center" vertical="center" wrapText="1"/>
    </xf>
    <xf numFmtId="0" fontId="34" fillId="3" borderId="31" xfId="3" applyFont="1" applyFill="1" applyBorder="1" applyAlignment="1">
      <alignment horizontal="center" vertical="center" wrapText="1"/>
    </xf>
    <xf numFmtId="0" fontId="35" fillId="12" borderId="21" xfId="3" applyFont="1" applyFill="1" applyBorder="1" applyAlignment="1">
      <alignment horizontal="center" vertical="center" wrapText="1"/>
    </xf>
    <xf numFmtId="0" fontId="35" fillId="12" borderId="33" xfId="3" applyFont="1" applyFill="1" applyBorder="1" applyAlignment="1">
      <alignment horizontal="center" vertical="center" wrapText="1"/>
    </xf>
    <xf numFmtId="0" fontId="35" fillId="12" borderId="9" xfId="3" applyFont="1" applyFill="1" applyBorder="1" applyAlignment="1">
      <alignment horizontal="center" vertical="center" wrapText="1"/>
    </xf>
    <xf numFmtId="0" fontId="26" fillId="6" borderId="23" xfId="0" applyFont="1" applyFill="1" applyBorder="1" applyAlignment="1">
      <alignment horizontal="center" vertical="center" wrapText="1"/>
    </xf>
    <xf numFmtId="0" fontId="26" fillId="6" borderId="24" xfId="0" applyFont="1" applyFill="1" applyBorder="1" applyAlignment="1">
      <alignment horizontal="center" vertical="center" wrapText="1"/>
    </xf>
    <xf numFmtId="0" fontId="26" fillId="6" borderId="25" xfId="0" applyFont="1" applyFill="1" applyBorder="1" applyAlignment="1">
      <alignment horizontal="center" vertical="center" wrapText="1"/>
    </xf>
    <xf numFmtId="0" fontId="24" fillId="13" borderId="56" xfId="3" applyFont="1" applyFill="1" applyBorder="1" applyAlignment="1">
      <alignment horizontal="center" vertical="center" wrapText="1"/>
    </xf>
    <xf numFmtId="0" fontId="2" fillId="13" borderId="56" xfId="0" applyFont="1" applyFill="1" applyBorder="1" applyAlignment="1">
      <alignment horizontal="center" vertical="center" wrapText="1"/>
    </xf>
    <xf numFmtId="0" fontId="35" fillId="12" borderId="44" xfId="3" applyFont="1" applyFill="1" applyBorder="1" applyAlignment="1">
      <alignment horizontal="center" vertical="center" wrapText="1"/>
    </xf>
    <xf numFmtId="0" fontId="35" fillId="12" borderId="8" xfId="3" applyFont="1" applyFill="1" applyBorder="1" applyAlignment="1">
      <alignment horizontal="center" vertical="center" wrapText="1"/>
    </xf>
    <xf numFmtId="0" fontId="24" fillId="15" borderId="21" xfId="3" applyFont="1" applyFill="1" applyBorder="1" applyAlignment="1">
      <alignment horizontal="center" vertical="center" wrapText="1"/>
    </xf>
    <xf numFmtId="0" fontId="24" fillId="15" borderId="32" xfId="3" applyFont="1" applyFill="1" applyBorder="1" applyAlignment="1">
      <alignment horizontal="center" vertical="center" wrapText="1"/>
    </xf>
    <xf numFmtId="0" fontId="24" fillId="15" borderId="44" xfId="3" applyFont="1" applyFill="1" applyBorder="1" applyAlignment="1">
      <alignment horizontal="center" vertical="center" wrapText="1"/>
    </xf>
    <xf numFmtId="0" fontId="27" fillId="15" borderId="12" xfId="3" applyFont="1" applyFill="1" applyBorder="1" applyAlignment="1">
      <alignment horizontal="center" vertical="center" wrapText="1"/>
    </xf>
    <xf numFmtId="0" fontId="27" fillId="15" borderId="26" xfId="3" applyFont="1" applyFill="1" applyBorder="1" applyAlignment="1">
      <alignment horizontal="center" vertical="center" wrapText="1"/>
    </xf>
    <xf numFmtId="0" fontId="27" fillId="0" borderId="16" xfId="0" applyFont="1" applyBorder="1" applyAlignment="1">
      <alignment horizontal="center" vertical="center"/>
    </xf>
    <xf numFmtId="0" fontId="27" fillId="0" borderId="18" xfId="0" applyFont="1" applyBorder="1" applyAlignment="1">
      <alignment horizontal="center" vertical="center"/>
    </xf>
    <xf numFmtId="0" fontId="32" fillId="15" borderId="9" xfId="3" applyFont="1" applyFill="1" applyBorder="1" applyAlignment="1">
      <alignment horizontal="center" vertical="center" wrapText="1"/>
    </xf>
    <xf numFmtId="0" fontId="38" fillId="14" borderId="21" xfId="3" applyFont="1" applyFill="1" applyBorder="1" applyAlignment="1">
      <alignment horizontal="center" vertical="center" wrapText="1"/>
    </xf>
    <xf numFmtId="0" fontId="38" fillId="14" borderId="32" xfId="3" applyFont="1" applyFill="1" applyBorder="1" applyAlignment="1">
      <alignment horizontal="center" vertical="center" wrapText="1"/>
    </xf>
    <xf numFmtId="0" fontId="38" fillId="14" borderId="44" xfId="3" applyFont="1" applyFill="1" applyBorder="1" applyAlignment="1">
      <alignment horizontal="center" vertical="center" wrapText="1"/>
    </xf>
    <xf numFmtId="0" fontId="25" fillId="12" borderId="21" xfId="3" applyFont="1" applyFill="1" applyBorder="1" applyAlignment="1">
      <alignment horizontal="center" vertical="center" wrapText="1"/>
    </xf>
    <xf numFmtId="0" fontId="25" fillId="12" borderId="44" xfId="3" applyFont="1" applyFill="1" applyBorder="1" applyAlignment="1">
      <alignment horizontal="center" vertical="center" wrapText="1"/>
    </xf>
    <xf numFmtId="0" fontId="24" fillId="19" borderId="54" xfId="3" applyFont="1" applyFill="1" applyBorder="1" applyAlignment="1">
      <alignment horizontal="center" vertical="center" wrapText="1"/>
    </xf>
    <xf numFmtId="0" fontId="24" fillId="19" borderId="30" xfId="3" applyFont="1" applyFill="1" applyBorder="1" applyAlignment="1">
      <alignment horizontal="center" vertical="center" wrapText="1"/>
    </xf>
    <xf numFmtId="0" fontId="24" fillId="19" borderId="31" xfId="3" applyFont="1" applyFill="1" applyBorder="1" applyAlignment="1">
      <alignment horizontal="center" vertical="center" wrapText="1"/>
    </xf>
    <xf numFmtId="0" fontId="27" fillId="17" borderId="49" xfId="0" applyFont="1" applyFill="1" applyBorder="1" applyAlignment="1">
      <alignment horizontal="center" vertical="center" wrapText="1"/>
    </xf>
    <xf numFmtId="0" fontId="27" fillId="17" borderId="32" xfId="0" applyFont="1" applyFill="1" applyBorder="1" applyAlignment="1">
      <alignment horizontal="center" vertical="center" wrapText="1"/>
    </xf>
    <xf numFmtId="0" fontId="27" fillId="17" borderId="33" xfId="0" applyFont="1" applyFill="1" applyBorder="1" applyAlignment="1">
      <alignment horizontal="center" vertical="center" wrapText="1"/>
    </xf>
    <xf numFmtId="9" fontId="27" fillId="0" borderId="34" xfId="1" applyFont="1" applyFill="1" applyBorder="1" applyAlignment="1">
      <alignment horizontal="center"/>
    </xf>
    <xf numFmtId="9" fontId="27" fillId="0" borderId="18" xfId="1" applyFont="1" applyFill="1" applyBorder="1" applyAlignment="1">
      <alignment horizontal="center"/>
    </xf>
    <xf numFmtId="9" fontId="27" fillId="0" borderId="16" xfId="1" applyFont="1" applyFill="1" applyBorder="1" applyAlignment="1">
      <alignment horizontal="center"/>
    </xf>
    <xf numFmtId="9" fontId="27" fillId="0" borderId="35" xfId="1" applyFont="1" applyFill="1" applyBorder="1" applyAlignment="1">
      <alignment horizontal="center"/>
    </xf>
    <xf numFmtId="0" fontId="24" fillId="6" borderId="55" xfId="3" applyFont="1" applyFill="1" applyBorder="1" applyAlignment="1">
      <alignment horizontal="center" vertical="center"/>
    </xf>
    <xf numFmtId="0" fontId="24" fillId="16" borderId="5" xfId="3" applyFont="1" applyFill="1" applyBorder="1" applyAlignment="1">
      <alignment horizontal="center" vertical="center" wrapText="1"/>
    </xf>
    <xf numFmtId="0" fontId="24" fillId="16" borderId="6" xfId="3" applyFont="1" applyFill="1" applyBorder="1" applyAlignment="1">
      <alignment horizontal="center" vertical="center" wrapText="1"/>
    </xf>
    <xf numFmtId="0" fontId="24" fillId="16" borderId="22" xfId="3" applyFont="1" applyFill="1" applyBorder="1" applyAlignment="1">
      <alignment horizontal="center" vertical="center" wrapText="1"/>
    </xf>
    <xf numFmtId="0" fontId="24" fillId="16" borderId="54" xfId="3" applyFont="1" applyFill="1" applyBorder="1" applyAlignment="1">
      <alignment horizontal="center" vertical="center"/>
    </xf>
    <xf numFmtId="0" fontId="24" fillId="16" borderId="30" xfId="3" applyFont="1" applyFill="1" applyBorder="1" applyAlignment="1">
      <alignment horizontal="center" vertical="center"/>
    </xf>
    <xf numFmtId="0" fontId="26" fillId="6" borderId="51" xfId="0" applyFont="1" applyFill="1" applyBorder="1" applyAlignment="1">
      <alignment horizontal="center" vertical="center" wrapText="1"/>
    </xf>
    <xf numFmtId="0" fontId="26" fillId="6" borderId="27" xfId="0" applyFont="1" applyFill="1" applyBorder="1" applyAlignment="1">
      <alignment horizontal="center" vertical="center" wrapText="1"/>
    </xf>
    <xf numFmtId="0" fontId="26" fillId="6" borderId="52"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45" xfId="0" applyFont="1" applyFill="1" applyBorder="1" applyAlignment="1">
      <alignment horizontal="left" vertical="center" wrapText="1"/>
    </xf>
    <xf numFmtId="0" fontId="58" fillId="17" borderId="49" xfId="0" applyFont="1" applyFill="1" applyBorder="1" applyAlignment="1">
      <alignment horizontal="center" vertical="center" wrapText="1"/>
    </xf>
    <xf numFmtId="0" fontId="58" fillId="17" borderId="44" xfId="0" applyFont="1" applyFill="1" applyBorder="1" applyAlignment="1">
      <alignment horizontal="center" vertical="center" wrapText="1"/>
    </xf>
    <xf numFmtId="0" fontId="35" fillId="12" borderId="10" xfId="3" applyFont="1" applyFill="1" applyBorder="1" applyAlignment="1">
      <alignment horizontal="center" vertical="center" wrapText="1"/>
    </xf>
    <xf numFmtId="0" fontId="24" fillId="16" borderId="7" xfId="3" applyFont="1" applyFill="1" applyBorder="1" applyAlignment="1">
      <alignment horizontal="center" vertical="center" wrapText="1"/>
    </xf>
    <xf numFmtId="0" fontId="24" fillId="16" borderId="54" xfId="3" applyFont="1" applyFill="1" applyBorder="1" applyAlignment="1">
      <alignment horizontal="center" vertical="center" wrapText="1"/>
    </xf>
    <xf numFmtId="0" fontId="24" fillId="16" borderId="30" xfId="3" applyFont="1" applyFill="1" applyBorder="1" applyAlignment="1">
      <alignment horizontal="center" vertical="center" wrapText="1"/>
    </xf>
    <xf numFmtId="0" fontId="24" fillId="16" borderId="62" xfId="3" applyFont="1" applyFill="1" applyBorder="1" applyAlignment="1">
      <alignment horizontal="center" vertical="center" wrapText="1"/>
    </xf>
    <xf numFmtId="0" fontId="24" fillId="16" borderId="31" xfId="3" applyFont="1" applyFill="1" applyBorder="1" applyAlignment="1">
      <alignment horizontal="center" vertical="center" wrapText="1"/>
    </xf>
    <xf numFmtId="0" fontId="25" fillId="17" borderId="9" xfId="3" applyFont="1" applyFill="1" applyBorder="1" applyAlignment="1">
      <alignment horizontal="center" vertical="center" wrapText="1"/>
    </xf>
    <xf numFmtId="0" fontId="25" fillId="17" borderId="10" xfId="3" applyFont="1" applyFill="1" applyBorder="1" applyAlignment="1">
      <alignment horizontal="center" vertical="center" wrapText="1"/>
    </xf>
    <xf numFmtId="0" fontId="31" fillId="0" borderId="21" xfId="0" applyFont="1" applyBorder="1" applyAlignment="1">
      <alignment horizontal="center" vertical="center" wrapText="1"/>
    </xf>
    <xf numFmtId="0" fontId="31" fillId="0" borderId="32" xfId="0" applyFont="1" applyBorder="1" applyAlignment="1">
      <alignment horizontal="center" vertical="center" wrapText="1"/>
    </xf>
    <xf numFmtId="0" fontId="31" fillId="0" borderId="44"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46"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47" xfId="0" applyFont="1" applyBorder="1" applyAlignment="1">
      <alignment horizontal="center" vertical="center" wrapText="1"/>
    </xf>
    <xf numFmtId="0" fontId="32" fillId="11" borderId="0" xfId="3" applyFont="1" applyFill="1" applyAlignment="1">
      <alignment horizontal="center"/>
    </xf>
    <xf numFmtId="0" fontId="27" fillId="3" borderId="28" xfId="3" applyFont="1" applyFill="1" applyBorder="1" applyAlignment="1">
      <alignment horizontal="left" wrapText="1"/>
    </xf>
    <xf numFmtId="0" fontId="27" fillId="3" borderId="0" xfId="3" applyFont="1" applyFill="1" applyAlignment="1">
      <alignment horizontal="left" wrapText="1"/>
    </xf>
    <xf numFmtId="0" fontId="27" fillId="11" borderId="0" xfId="3" applyFont="1" applyFill="1" applyAlignment="1">
      <alignment horizontal="center"/>
    </xf>
    <xf numFmtId="0" fontId="31" fillId="0" borderId="33" xfId="0" applyFont="1" applyBorder="1" applyAlignment="1">
      <alignment horizontal="center" vertical="center" wrapText="1"/>
    </xf>
    <xf numFmtId="0" fontId="38" fillId="0" borderId="26" xfId="0" applyFont="1" applyBorder="1" applyAlignment="1">
      <alignment horizontal="center"/>
    </xf>
    <xf numFmtId="0" fontId="38" fillId="0" borderId="46" xfId="0" applyFont="1" applyBorder="1" applyAlignment="1">
      <alignment horizontal="center"/>
    </xf>
    <xf numFmtId="0" fontId="38" fillId="0" borderId="26" xfId="0" applyFont="1" applyBorder="1" applyAlignment="1">
      <alignment horizontal="center" wrapText="1"/>
    </xf>
    <xf numFmtId="0" fontId="38" fillId="0" borderId="46" xfId="0" applyFont="1" applyBorder="1" applyAlignment="1">
      <alignment horizontal="center" wrapText="1"/>
    </xf>
    <xf numFmtId="0" fontId="48" fillId="0" borderId="9" xfId="0" applyFont="1" applyBorder="1" applyAlignment="1">
      <alignment horizontal="center" wrapText="1"/>
    </xf>
    <xf numFmtId="0" fontId="39" fillId="0" borderId="49" xfId="0" applyFont="1" applyBorder="1" applyAlignment="1">
      <alignment horizontal="left" wrapText="1"/>
    </xf>
    <xf numFmtId="0" fontId="39" fillId="0" borderId="32" xfId="0" applyFont="1" applyBorder="1" applyAlignment="1">
      <alignment horizontal="left" wrapText="1"/>
    </xf>
    <xf numFmtId="0" fontId="39" fillId="0" borderId="33" xfId="0" applyFont="1" applyBorder="1" applyAlignment="1">
      <alignment horizontal="left" wrapText="1"/>
    </xf>
    <xf numFmtId="0" fontId="39" fillId="0" borderId="34" xfId="0" applyFont="1" applyBorder="1" applyAlignment="1">
      <alignment horizontal="left" wrapText="1"/>
    </xf>
    <xf numFmtId="0" fontId="39" fillId="0" borderId="17" xfId="0" applyFont="1" applyBorder="1" applyAlignment="1">
      <alignment horizontal="left" wrapText="1"/>
    </xf>
    <xf numFmtId="0" fontId="39" fillId="0" borderId="35" xfId="0" applyFont="1" applyBorder="1" applyAlignment="1">
      <alignment horizontal="left" wrapText="1"/>
    </xf>
    <xf numFmtId="0" fontId="28" fillId="0" borderId="9" xfId="0" applyFont="1" applyBorder="1" applyAlignment="1">
      <alignment horizontal="center" wrapText="1"/>
    </xf>
    <xf numFmtId="0" fontId="39" fillId="0" borderId="8" xfId="0" applyFont="1" applyBorder="1" applyAlignment="1">
      <alignment horizontal="left"/>
    </xf>
    <xf numFmtId="0" fontId="39" fillId="0" borderId="9" xfId="0" applyFont="1" applyBorder="1" applyAlignment="1">
      <alignment horizontal="left"/>
    </xf>
    <xf numFmtId="0" fontId="39" fillId="0" borderId="10" xfId="0" applyFont="1" applyBorder="1" applyAlignment="1">
      <alignment horizontal="left"/>
    </xf>
    <xf numFmtId="0" fontId="29" fillId="3" borderId="12" xfId="3" applyFont="1" applyFill="1" applyBorder="1" applyAlignment="1">
      <alignment horizontal="center" vertical="center" wrapText="1"/>
    </xf>
    <xf numFmtId="0" fontId="29" fillId="3" borderId="46" xfId="3" applyFont="1" applyFill="1" applyBorder="1" applyAlignment="1">
      <alignment horizontal="center" vertical="center" wrapText="1"/>
    </xf>
    <xf numFmtId="0" fontId="29" fillId="3" borderId="37" xfId="3" applyFont="1" applyFill="1" applyBorder="1" applyAlignment="1">
      <alignment horizontal="center" vertical="center" wrapText="1"/>
    </xf>
    <xf numFmtId="0" fontId="29" fillId="3" borderId="47" xfId="3" applyFont="1" applyFill="1" applyBorder="1" applyAlignment="1">
      <alignment horizontal="center" vertical="center" wrapText="1"/>
    </xf>
    <xf numFmtId="18" fontId="27" fillId="0" borderId="12" xfId="3" applyNumberFormat="1" applyFont="1" applyBorder="1" applyAlignment="1">
      <alignment horizontal="left" vertical="center" wrapText="1"/>
    </xf>
    <xf numFmtId="18" fontId="27" fillId="0" borderId="46" xfId="3" applyNumberFormat="1" applyFont="1" applyBorder="1" applyAlignment="1">
      <alignment horizontal="left" vertical="center" wrapText="1"/>
    </xf>
    <xf numFmtId="18" fontId="27" fillId="0" borderId="37" xfId="3" applyNumberFormat="1" applyFont="1" applyBorder="1" applyAlignment="1">
      <alignment horizontal="left" vertical="center" wrapText="1"/>
    </xf>
    <xf numFmtId="18" fontId="27" fillId="0" borderId="47" xfId="3" applyNumberFormat="1" applyFont="1" applyBorder="1" applyAlignment="1">
      <alignment horizontal="left" vertical="center" wrapText="1"/>
    </xf>
    <xf numFmtId="18" fontId="27" fillId="0" borderId="12" xfId="3" applyNumberFormat="1" applyFont="1" applyBorder="1" applyAlignment="1">
      <alignment horizontal="center" vertical="center" wrapText="1"/>
    </xf>
    <xf numFmtId="18" fontId="27" fillId="0" borderId="46" xfId="3" applyNumberFormat="1" applyFont="1" applyBorder="1" applyAlignment="1">
      <alignment horizontal="center" vertical="center" wrapText="1"/>
    </xf>
    <xf numFmtId="18" fontId="27" fillId="0" borderId="37" xfId="3" applyNumberFormat="1" applyFont="1" applyBorder="1" applyAlignment="1">
      <alignment horizontal="center" vertical="center" wrapText="1"/>
    </xf>
    <xf numFmtId="18" fontId="27" fillId="0" borderId="47" xfId="3" applyNumberFormat="1" applyFont="1" applyBorder="1" applyAlignment="1">
      <alignment horizontal="center" vertical="center" wrapText="1"/>
    </xf>
    <xf numFmtId="0" fontId="26" fillId="6" borderId="43" xfId="0" applyFont="1" applyFill="1" applyBorder="1" applyAlignment="1">
      <alignment horizontal="center" vertical="center" wrapText="1"/>
    </xf>
    <xf numFmtId="0" fontId="26" fillId="6" borderId="1" xfId="0" applyFont="1" applyFill="1" applyBorder="1" applyAlignment="1">
      <alignment horizontal="center" vertical="center" wrapText="1"/>
    </xf>
    <xf numFmtId="0" fontId="26" fillId="6" borderId="38" xfId="0" applyFont="1" applyFill="1" applyBorder="1" applyAlignment="1">
      <alignment horizontal="center" vertical="center" wrapText="1"/>
    </xf>
    <xf numFmtId="0" fontId="39" fillId="0" borderId="49" xfId="0" applyFont="1" applyBorder="1" applyAlignment="1">
      <alignment horizontal="left"/>
    </xf>
    <xf numFmtId="0" fontId="39" fillId="0" borderId="32" xfId="0" applyFont="1" applyBorder="1" applyAlignment="1">
      <alignment horizontal="left"/>
    </xf>
    <xf numFmtId="0" fontId="39" fillId="0" borderId="33" xfId="0" applyFont="1" applyBorder="1" applyAlignment="1">
      <alignment horizontal="left"/>
    </xf>
    <xf numFmtId="0" fontId="39" fillId="0" borderId="28" xfId="0" applyFont="1" applyBorder="1" applyAlignment="1">
      <alignment horizontal="left"/>
    </xf>
    <xf numFmtId="0" fontId="39" fillId="0" borderId="0" xfId="0" applyFont="1" applyAlignment="1">
      <alignment horizontal="left"/>
    </xf>
    <xf numFmtId="0" fontId="39" fillId="0" borderId="29" xfId="0" applyFont="1" applyBorder="1" applyAlignment="1">
      <alignment horizontal="left"/>
    </xf>
    <xf numFmtId="0" fontId="29" fillId="3" borderId="21" xfId="3" applyFont="1" applyFill="1" applyBorder="1" applyAlignment="1">
      <alignment horizontal="center"/>
    </xf>
    <xf numFmtId="0" fontId="29" fillId="3" borderId="44" xfId="3" applyFont="1" applyFill="1" applyBorder="1" applyAlignment="1">
      <alignment horizontal="center"/>
    </xf>
    <xf numFmtId="18" fontId="27" fillId="0" borderId="21" xfId="3" applyNumberFormat="1" applyFont="1" applyBorder="1" applyAlignment="1">
      <alignment horizontal="center" vertical="center"/>
    </xf>
    <xf numFmtId="18" fontId="27" fillId="0" borderId="44" xfId="3" applyNumberFormat="1" applyFont="1" applyBorder="1" applyAlignment="1">
      <alignment horizontal="center" vertical="center"/>
    </xf>
    <xf numFmtId="0" fontId="29" fillId="3" borderId="48" xfId="3" applyFont="1" applyFill="1" applyBorder="1" applyAlignment="1">
      <alignment horizontal="center" vertical="center" wrapText="1"/>
    </xf>
    <xf numFmtId="0" fontId="29" fillId="3" borderId="45" xfId="3" applyFont="1" applyFill="1" applyBorder="1" applyAlignment="1">
      <alignment horizontal="center" vertical="center" wrapText="1"/>
    </xf>
    <xf numFmtId="0" fontId="29" fillId="0" borderId="28" xfId="3" applyFont="1" applyBorder="1" applyAlignment="1">
      <alignment horizontal="center"/>
    </xf>
    <xf numFmtId="0" fontId="29" fillId="0" borderId="45" xfId="3" applyFont="1" applyBorder="1" applyAlignment="1">
      <alignment horizontal="center"/>
    </xf>
    <xf numFmtId="0" fontId="24" fillId="0" borderId="21" xfId="3" applyFont="1" applyBorder="1" applyAlignment="1">
      <alignment horizontal="center"/>
    </xf>
    <xf numFmtId="0" fontId="24" fillId="0" borderId="32" xfId="3" applyFont="1" applyBorder="1" applyAlignment="1">
      <alignment horizontal="center"/>
    </xf>
    <xf numFmtId="0" fontId="24" fillId="0" borderId="44" xfId="3" applyFont="1" applyBorder="1" applyAlignment="1">
      <alignment horizontal="center"/>
    </xf>
    <xf numFmtId="0" fontId="29" fillId="0" borderId="28" xfId="3" applyFont="1" applyBorder="1" applyAlignment="1">
      <alignment horizontal="center" wrapText="1"/>
    </xf>
    <xf numFmtId="0" fontId="29" fillId="0" borderId="45" xfId="3" applyFont="1" applyBorder="1" applyAlignment="1">
      <alignment horizontal="center" wrapText="1"/>
    </xf>
    <xf numFmtId="0" fontId="32" fillId="0" borderId="21" xfId="3" applyFont="1" applyBorder="1" applyAlignment="1">
      <alignment horizontal="center" vertical="center" wrapText="1"/>
    </xf>
    <xf numFmtId="0" fontId="32" fillId="0" borderId="32" xfId="3" applyFont="1" applyBorder="1" applyAlignment="1">
      <alignment horizontal="center" vertical="center" wrapText="1"/>
    </xf>
    <xf numFmtId="0" fontId="32" fillId="0" borderId="44" xfId="3" applyFont="1" applyBorder="1" applyAlignment="1">
      <alignment horizontal="center" vertical="center" wrapText="1"/>
    </xf>
    <xf numFmtId="1" fontId="27" fillId="0" borderId="16" xfId="1" applyNumberFormat="1" applyFont="1" applyFill="1" applyBorder="1" applyAlignment="1">
      <alignment horizontal="center" vertical="center"/>
    </xf>
    <xf numFmtId="1" fontId="27" fillId="0" borderId="18" xfId="1" applyNumberFormat="1" applyFont="1" applyFill="1" applyBorder="1" applyAlignment="1">
      <alignment horizontal="center" vertical="center"/>
    </xf>
    <xf numFmtId="1" fontId="27" fillId="0" borderId="19" xfId="1" applyNumberFormat="1" applyFont="1" applyFill="1" applyBorder="1" applyAlignment="1">
      <alignment horizontal="center" vertical="center"/>
    </xf>
    <xf numFmtId="0" fontId="27" fillId="0" borderId="15" xfId="3" applyFont="1" applyBorder="1" applyAlignment="1">
      <alignment horizontal="center" vertical="center"/>
    </xf>
    <xf numFmtId="0" fontId="27" fillId="0" borderId="19" xfId="3" applyFont="1" applyBorder="1" applyAlignment="1">
      <alignment horizontal="center" vertical="center"/>
    </xf>
    <xf numFmtId="0" fontId="24" fillId="0" borderId="40" xfId="3" applyFont="1" applyBorder="1" applyAlignment="1">
      <alignment horizontal="center" vertical="center" wrapText="1"/>
    </xf>
    <xf numFmtId="0" fontId="24" fillId="0" borderId="41" xfId="3" applyFont="1" applyBorder="1" applyAlignment="1">
      <alignment horizontal="center" vertical="center" wrapText="1"/>
    </xf>
    <xf numFmtId="0" fontId="24" fillId="0" borderId="42" xfId="3" applyFont="1" applyBorder="1" applyAlignment="1">
      <alignment horizontal="center" vertical="center" wrapText="1"/>
    </xf>
    <xf numFmtId="0" fontId="24" fillId="0" borderId="28" xfId="3" applyFont="1" applyBorder="1" applyAlignment="1">
      <alignment horizontal="center" vertical="center" wrapText="1"/>
    </xf>
    <xf numFmtId="0" fontId="24" fillId="0" borderId="0" xfId="3" applyFont="1" applyAlignment="1">
      <alignment horizontal="center" vertical="center" wrapText="1"/>
    </xf>
    <xf numFmtId="0" fontId="24" fillId="0" borderId="29" xfId="3" applyFont="1" applyBorder="1" applyAlignment="1">
      <alignment horizontal="center" vertical="center" wrapText="1"/>
    </xf>
    <xf numFmtId="0" fontId="24" fillId="0" borderId="21" xfId="3" applyFont="1" applyBorder="1" applyAlignment="1">
      <alignment horizontal="center" vertical="center" wrapText="1"/>
    </xf>
    <xf numFmtId="0" fontId="24" fillId="0" borderId="32" xfId="3" applyFont="1" applyBorder="1" applyAlignment="1">
      <alignment horizontal="center" vertical="center" wrapText="1"/>
    </xf>
    <xf numFmtId="0" fontId="24" fillId="0" borderId="44" xfId="3" applyFont="1" applyBorder="1" applyAlignment="1">
      <alignment horizontal="center" vertical="center" wrapText="1"/>
    </xf>
    <xf numFmtId="0" fontId="24" fillId="0" borderId="0" xfId="3" applyFont="1" applyAlignment="1">
      <alignment horizontal="center" vertical="center"/>
    </xf>
    <xf numFmtId="18" fontId="46" fillId="0" borderId="0" xfId="3" applyNumberFormat="1" applyFont="1" applyFill="1" applyAlignment="1">
      <alignment horizontal="center" vertical="center"/>
    </xf>
    <xf numFmtId="0" fontId="46" fillId="0" borderId="0" xfId="3" applyFont="1" applyFill="1" applyAlignment="1">
      <alignment horizontal="center" vertical="center"/>
    </xf>
    <xf numFmtId="0" fontId="29" fillId="0" borderId="28" xfId="3" applyFont="1" applyBorder="1" applyAlignment="1">
      <alignment horizontal="center" vertical="center"/>
    </xf>
    <xf numFmtId="0" fontId="29" fillId="0" borderId="45" xfId="3" applyFont="1" applyBorder="1" applyAlignment="1">
      <alignment horizontal="center" vertical="center"/>
    </xf>
    <xf numFmtId="0" fontId="28" fillId="0" borderId="12" xfId="3" applyFont="1" applyBorder="1" applyAlignment="1">
      <alignment horizontal="center" vertical="top" wrapText="1"/>
    </xf>
    <xf numFmtId="0" fontId="28" fillId="0" borderId="26" xfId="3" applyFont="1" applyBorder="1" applyAlignment="1">
      <alignment horizontal="center" vertical="top" wrapText="1"/>
    </xf>
    <xf numFmtId="0" fontId="28" fillId="0" borderId="46" xfId="3" applyFont="1" applyBorder="1" applyAlignment="1">
      <alignment horizontal="center" vertical="top" wrapText="1"/>
    </xf>
    <xf numFmtId="0" fontId="28" fillId="0" borderId="37" xfId="3" applyFont="1" applyBorder="1" applyAlignment="1">
      <alignment horizontal="center" vertical="top" wrapText="1"/>
    </xf>
    <xf numFmtId="0" fontId="28" fillId="0" borderId="1" xfId="3" applyFont="1" applyBorder="1" applyAlignment="1">
      <alignment horizontal="center" vertical="top" wrapText="1"/>
    </xf>
    <xf numFmtId="0" fontId="28" fillId="0" borderId="47" xfId="3" applyFont="1" applyBorder="1" applyAlignment="1">
      <alignment horizontal="center" vertical="top" wrapText="1"/>
    </xf>
    <xf numFmtId="18" fontId="27" fillId="0" borderId="21" xfId="3" applyNumberFormat="1" applyFont="1" applyBorder="1" applyAlignment="1">
      <alignment horizontal="center"/>
    </xf>
    <xf numFmtId="18" fontId="27" fillId="0" borderId="44" xfId="3" applyNumberFormat="1" applyFont="1" applyBorder="1" applyAlignment="1">
      <alignment horizontal="center"/>
    </xf>
    <xf numFmtId="0" fontId="29" fillId="0" borderId="21" xfId="3" applyFont="1" applyBorder="1" applyAlignment="1">
      <alignment horizontal="center"/>
    </xf>
    <xf numFmtId="0" fontId="29" fillId="0" borderId="44" xfId="3" applyFont="1" applyBorder="1" applyAlignment="1">
      <alignment horizontal="center"/>
    </xf>
    <xf numFmtId="164" fontId="24" fillId="0" borderId="21" xfId="3" applyNumberFormat="1" applyFont="1" applyBorder="1" applyAlignment="1">
      <alignment horizontal="center"/>
    </xf>
    <xf numFmtId="164" fontId="24" fillId="0" borderId="44" xfId="3" applyNumberFormat="1" applyFont="1" applyBorder="1" applyAlignment="1">
      <alignment horizontal="center"/>
    </xf>
    <xf numFmtId="0" fontId="24" fillId="0" borderId="45" xfId="3" applyFont="1" applyBorder="1" applyAlignment="1">
      <alignment horizontal="center" vertical="center" wrapText="1"/>
    </xf>
    <xf numFmtId="1" fontId="28" fillId="0" borderId="12" xfId="3" applyNumberFormat="1" applyFont="1" applyBorder="1" applyAlignment="1">
      <alignment horizontal="center" vertical="top" wrapText="1"/>
    </xf>
    <xf numFmtId="0" fontId="27" fillId="0" borderId="0" xfId="3" applyFont="1" applyAlignment="1">
      <alignment horizontal="center"/>
    </xf>
  </cellXfs>
  <cellStyles count="6">
    <cellStyle name="Hipervínculo" xfId="5" builtinId="8"/>
    <cellStyle name="Normal" xfId="0" builtinId="0"/>
    <cellStyle name="Normal 3" xfId="4"/>
    <cellStyle name="Normal_Hoja1" xfId="3"/>
    <cellStyle name="Porcentaje" xfId="1" builtinId="5"/>
    <cellStyle name="Texto explicativo" xfId="2" builtinId="53"/>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9"/>
      </font>
      <fill>
        <patternFill>
          <bgColor rgb="FFFFFF99"/>
        </patternFill>
      </fill>
    </dxf>
    <dxf>
      <font>
        <color rgb="FFC0000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488156</xdr:colOff>
      <xdr:row>0</xdr:row>
      <xdr:rowOff>47624</xdr:rowOff>
    </xdr:from>
    <xdr:to>
      <xdr:col>3</xdr:col>
      <xdr:colOff>619123</xdr:colOff>
      <xdr:row>3</xdr:row>
      <xdr:rowOff>83343</xdr:rowOff>
    </xdr:to>
    <xdr:pic>
      <xdr:nvPicPr>
        <xdr:cNvPr id="2" name="Imagen 1">
          <a:extLst>
            <a:ext uri="{FF2B5EF4-FFF2-40B4-BE49-F238E27FC236}">
              <a16:creationId xmlns:a16="http://schemas.microsoft.com/office/drawing/2014/main" xmlns="" id="{5789D5A6-B492-43CE-84BC-1A0243E2ED5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07" t="20478" r="61699"/>
        <a:stretch/>
      </xdr:blipFill>
      <xdr:spPr bwMode="auto">
        <a:xfrm>
          <a:off x="507206" y="47624"/>
          <a:ext cx="1750217" cy="75009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3720704</xdr:colOff>
      <xdr:row>0</xdr:row>
      <xdr:rowOff>130967</xdr:rowOff>
    </xdr:from>
    <xdr:to>
      <xdr:col>7</xdr:col>
      <xdr:colOff>4569214</xdr:colOff>
      <xdr:row>4</xdr:row>
      <xdr:rowOff>117054</xdr:rowOff>
    </xdr:to>
    <xdr:pic>
      <xdr:nvPicPr>
        <xdr:cNvPr id="3" name="Picture 198" descr="http://www.asebiol.com/Imagenes/secretaria_color.gif">
          <a:extLst>
            <a:ext uri="{FF2B5EF4-FFF2-40B4-BE49-F238E27FC236}">
              <a16:creationId xmlns:a16="http://schemas.microsoft.com/office/drawing/2014/main" xmlns="" id="{E760F233-D53D-420F-94E4-A02CC80581E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561095" y="130967"/>
          <a:ext cx="848510" cy="819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250031</xdr:colOff>
      <xdr:row>1</xdr:row>
      <xdr:rowOff>95250</xdr:rowOff>
    </xdr:from>
    <xdr:to>
      <xdr:col>1</xdr:col>
      <xdr:colOff>1904999</xdr:colOff>
      <xdr:row>6</xdr:row>
      <xdr:rowOff>11682</xdr:rowOff>
    </xdr:to>
    <xdr:pic>
      <xdr:nvPicPr>
        <xdr:cNvPr id="2" name="Imagen 1">
          <a:extLst>
            <a:ext uri="{FF2B5EF4-FFF2-40B4-BE49-F238E27FC236}">
              <a16:creationId xmlns:a16="http://schemas.microsoft.com/office/drawing/2014/main" xmlns="" id="{6ED6B63D-BAA1-48BE-BFDB-74CFB13BA36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07" t="20478" r="61699"/>
        <a:stretch/>
      </xdr:blipFill>
      <xdr:spPr bwMode="auto">
        <a:xfrm>
          <a:off x="602456" y="333375"/>
          <a:ext cx="1654968" cy="88582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4206276</xdr:colOff>
      <xdr:row>0</xdr:row>
      <xdr:rowOff>26517</xdr:rowOff>
    </xdr:from>
    <xdr:to>
      <xdr:col>7</xdr:col>
      <xdr:colOff>5408807</xdr:colOff>
      <xdr:row>5</xdr:row>
      <xdr:rowOff>152711</xdr:rowOff>
    </xdr:to>
    <xdr:pic>
      <xdr:nvPicPr>
        <xdr:cNvPr id="3" name="Picture 198" descr="http://www.asebiol.com/Imagenes/secretaria_color.gif">
          <a:extLst>
            <a:ext uri="{FF2B5EF4-FFF2-40B4-BE49-F238E27FC236}">
              <a16:creationId xmlns:a16="http://schemas.microsoft.com/office/drawing/2014/main" xmlns="" id="{954D6392-CD4F-4C1F-80EC-5A3407C1CC35}"/>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845521" y="26517"/>
          <a:ext cx="1202531" cy="111463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238125</xdr:colOff>
      <xdr:row>0</xdr:row>
      <xdr:rowOff>68036</xdr:rowOff>
    </xdr:from>
    <xdr:to>
      <xdr:col>3</xdr:col>
      <xdr:colOff>22678</xdr:colOff>
      <xdr:row>3</xdr:row>
      <xdr:rowOff>45357</xdr:rowOff>
    </xdr:to>
    <xdr:pic>
      <xdr:nvPicPr>
        <xdr:cNvPr id="2" name="Imagen 1">
          <a:extLst>
            <a:ext uri="{FF2B5EF4-FFF2-40B4-BE49-F238E27FC236}">
              <a16:creationId xmlns:a16="http://schemas.microsoft.com/office/drawing/2014/main" xmlns="" id="{650124DF-BC1C-49FB-A46A-AFAC7740D89C}"/>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07" t="20478" r="61699"/>
        <a:stretch/>
      </xdr:blipFill>
      <xdr:spPr bwMode="auto">
        <a:xfrm>
          <a:off x="361950" y="68036"/>
          <a:ext cx="1841953" cy="691696"/>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15</xdr:col>
      <xdr:colOff>252299</xdr:colOff>
      <xdr:row>0</xdr:row>
      <xdr:rowOff>68036</xdr:rowOff>
    </xdr:from>
    <xdr:to>
      <xdr:col>15</xdr:col>
      <xdr:colOff>1311459</xdr:colOff>
      <xdr:row>4</xdr:row>
      <xdr:rowOff>162838</xdr:rowOff>
    </xdr:to>
    <xdr:pic>
      <xdr:nvPicPr>
        <xdr:cNvPr id="3" name="Picture 198" descr="http://www.asebiol.com/Imagenes/secretaria_color.gif">
          <a:extLst>
            <a:ext uri="{FF2B5EF4-FFF2-40B4-BE49-F238E27FC236}">
              <a16:creationId xmlns:a16="http://schemas.microsoft.com/office/drawing/2014/main" xmlns="" id="{1A96ACD6-1BB9-4CD0-9DE6-707D5C518D8E}"/>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341362" y="68036"/>
          <a:ext cx="1059160" cy="10274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OS\2020\ARTICULACION_PROGRAMAS\ENERO\RUU_AN\4.1%20Base%20TB%20RU%202019%20%20Ul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BH-SRV-001\Vigilancia%20Epidemiologica\Users\williamfernandochavezrodriguez\Desktop\C46632020SCO\0_CAR_UPG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L TB SENS"/>
      <sheetName val="LISTAS CODIFICADAS"/>
      <sheetName val="DICCIONARIO DE DATOS"/>
      <sheetName val="COD COHORTE "/>
      <sheetName val="CODIFICACION CYA"/>
      <sheetName val="CODIFICACION CYA VIH"/>
      <sheetName val="4.L QUIMIO"/>
      <sheetName val="ENE"/>
      <sheetName val="FEB"/>
      <sheetName val="MAR"/>
      <sheetName val="T1 CYA"/>
      <sheetName val="ABR"/>
      <sheetName val="MAY"/>
      <sheetName val="JUN"/>
      <sheetName val="T2 CYA"/>
      <sheetName val="JUL"/>
      <sheetName val="AGO"/>
      <sheetName val="SEP"/>
      <sheetName val="T3 CYA"/>
      <sheetName val="OCT"/>
      <sheetName val="NOV"/>
      <sheetName val="DIC"/>
      <sheetName val="T4 CYA"/>
      <sheetName val="CYA AÑO"/>
      <sheetName val="G_EDAD"/>
      <sheetName val="CH1"/>
      <sheetName val="CH2"/>
      <sheetName val="CH3"/>
      <sheetName val="CH4"/>
      <sheetName val="CH AÑO"/>
      <sheetName val="l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
          <cell r="A2" t="str">
            <v>I</v>
          </cell>
          <cell r="D2" t="str">
            <v>CC</v>
          </cell>
        </row>
        <row r="3">
          <cell r="D3" t="str">
            <v>TI</v>
          </cell>
        </row>
        <row r="4">
          <cell r="D4" t="str">
            <v>RC</v>
          </cell>
        </row>
        <row r="5">
          <cell r="D5" t="str">
            <v>MS</v>
          </cell>
        </row>
        <row r="6">
          <cell r="D6" t="str">
            <v>AS</v>
          </cell>
        </row>
        <row r="7">
          <cell r="D7" t="str">
            <v>CE</v>
          </cell>
        </row>
        <row r="8">
          <cell r="D8" t="str">
            <v>PS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view="pageBreakPreview" topLeftCell="A38" zoomScale="64" zoomScaleNormal="78" zoomScaleSheetLayoutView="64" workbookViewId="0">
      <selection activeCell="J44" sqref="J44"/>
    </sheetView>
  </sheetViews>
  <sheetFormatPr baseColWidth="10" defaultColWidth="11.42578125" defaultRowHeight="15" x14ac:dyDescent="0.25"/>
  <cols>
    <col min="1" max="1" width="0.28515625" style="44" customWidth="1"/>
    <col min="2" max="2" width="19.42578125" style="45" customWidth="1"/>
    <col min="3" max="3" width="4.85546875" style="46" customWidth="1"/>
    <col min="4" max="4" width="71.5703125" style="5" customWidth="1"/>
    <col min="5" max="5" width="12.42578125" style="4" customWidth="1"/>
    <col min="6" max="6" width="12" style="4" customWidth="1"/>
    <col min="7" max="7" width="11.85546875" style="4" customWidth="1"/>
    <col min="8" max="8" width="77.85546875" style="5" customWidth="1"/>
    <col min="9" max="16384" width="11.42578125" style="1"/>
  </cols>
  <sheetData>
    <row r="1" spans="1:9" ht="18.75" x14ac:dyDescent="0.3">
      <c r="A1" s="277" t="s">
        <v>0</v>
      </c>
      <c r="B1" s="277"/>
      <c r="C1" s="277"/>
      <c r="D1" s="277"/>
      <c r="E1" s="277"/>
      <c r="F1" s="277"/>
      <c r="G1" s="277"/>
      <c r="H1" s="277"/>
    </row>
    <row r="2" spans="1:9" ht="18.75" x14ac:dyDescent="0.3">
      <c r="A2" s="278" t="s">
        <v>1</v>
      </c>
      <c r="B2" s="278"/>
      <c r="C2" s="278"/>
      <c r="D2" s="278"/>
      <c r="E2" s="278"/>
      <c r="F2" s="278"/>
      <c r="G2" s="278"/>
      <c r="H2" s="278"/>
    </row>
    <row r="3" spans="1:9" ht="18.75" x14ac:dyDescent="0.3">
      <c r="A3" s="277" t="s">
        <v>2</v>
      </c>
      <c r="B3" s="277"/>
      <c r="C3" s="277"/>
      <c r="D3" s="277"/>
      <c r="E3" s="277"/>
      <c r="F3" s="277"/>
      <c r="G3" s="277"/>
      <c r="H3" s="277"/>
    </row>
    <row r="4" spans="1:9" ht="9" customHeight="1" x14ac:dyDescent="0.25">
      <c r="A4" s="2"/>
      <c r="B4" s="2"/>
      <c r="C4" s="2"/>
      <c r="D4" s="2"/>
      <c r="E4" s="2"/>
      <c r="F4" s="2"/>
      <c r="G4" s="2"/>
      <c r="H4" s="2"/>
    </row>
    <row r="5" spans="1:9" ht="18.75" x14ac:dyDescent="0.3">
      <c r="A5" s="2"/>
      <c r="B5" s="279" t="s">
        <v>3</v>
      </c>
      <c r="C5" s="279"/>
      <c r="D5" s="210" t="s">
        <v>207</v>
      </c>
    </row>
    <row r="6" spans="1:9" ht="13.5" customHeight="1" x14ac:dyDescent="0.25">
      <c r="A6" s="2" t="s">
        <v>4</v>
      </c>
      <c r="B6" s="6"/>
      <c r="C6" s="6"/>
      <c r="D6" s="6"/>
      <c r="E6" s="6"/>
      <c r="F6" s="6"/>
      <c r="G6" s="6"/>
      <c r="H6" s="6"/>
    </row>
    <row r="7" spans="1:9" ht="37.5" customHeight="1" x14ac:dyDescent="0.25">
      <c r="A7" s="7" t="s">
        <v>5</v>
      </c>
      <c r="B7" s="279" t="s">
        <v>6</v>
      </c>
      <c r="C7" s="279"/>
      <c r="D7" s="204"/>
      <c r="E7" s="7"/>
      <c r="F7" s="279" t="s">
        <v>7</v>
      </c>
      <c r="G7" s="279"/>
      <c r="H7" s="204" t="s">
        <v>312</v>
      </c>
      <c r="I7" s="6"/>
    </row>
    <row r="8" spans="1:9" ht="10.5" customHeight="1" x14ac:dyDescent="0.25">
      <c r="A8" s="9"/>
      <c r="B8" s="9"/>
      <c r="C8" s="9"/>
      <c r="D8" s="9"/>
      <c r="E8" s="9"/>
      <c r="F8" s="9"/>
      <c r="G8" s="9"/>
      <c r="H8" s="9"/>
    </row>
    <row r="9" spans="1:9" ht="34.5" customHeight="1" x14ac:dyDescent="0.25">
      <c r="A9" s="7" t="s">
        <v>8</v>
      </c>
      <c r="B9" s="279" t="s">
        <v>9</v>
      </c>
      <c r="C9" s="279"/>
      <c r="D9" s="211">
        <v>11001</v>
      </c>
      <c r="E9" s="5"/>
      <c r="F9" s="280" t="s">
        <v>10</v>
      </c>
      <c r="G9" s="280"/>
      <c r="H9" s="212">
        <v>44896</v>
      </c>
    </row>
    <row r="10" spans="1:9" ht="24.75" customHeight="1" x14ac:dyDescent="0.25">
      <c r="A10" s="9"/>
      <c r="B10" s="9"/>
      <c r="C10" s="9"/>
      <c r="D10" s="9"/>
      <c r="E10" s="11"/>
      <c r="F10" s="7"/>
      <c r="G10" s="7"/>
      <c r="H10" s="9"/>
    </row>
    <row r="11" spans="1:9" ht="21" customHeight="1" thickBot="1" x14ac:dyDescent="0.3">
      <c r="A11" s="9"/>
      <c r="B11" s="9"/>
      <c r="C11" s="9"/>
      <c r="D11" s="9"/>
      <c r="E11" s="12"/>
      <c r="F11" s="12"/>
      <c r="G11" s="9"/>
      <c r="H11" s="9"/>
    </row>
    <row r="12" spans="1:9" s="14" customFormat="1" ht="24" thickBot="1" x14ac:dyDescent="0.4">
      <c r="A12" s="13"/>
      <c r="B12" s="281" t="s">
        <v>11</v>
      </c>
      <c r="C12" s="282"/>
      <c r="D12" s="282"/>
      <c r="E12" s="282"/>
      <c r="F12" s="282"/>
      <c r="G12" s="282"/>
      <c r="H12" s="283"/>
    </row>
    <row r="13" spans="1:9" ht="30" x14ac:dyDescent="0.25">
      <c r="A13" s="9"/>
      <c r="B13" s="273" t="s">
        <v>12</v>
      </c>
      <c r="C13" s="15" t="s">
        <v>13</v>
      </c>
      <c r="D13" s="15" t="s">
        <v>14</v>
      </c>
      <c r="E13" s="15" t="s">
        <v>15</v>
      </c>
      <c r="F13" s="15" t="s">
        <v>16</v>
      </c>
      <c r="G13" s="15" t="s">
        <v>17</v>
      </c>
      <c r="H13" s="16" t="s">
        <v>18</v>
      </c>
    </row>
    <row r="14" spans="1:9" ht="73.5" customHeight="1" x14ac:dyDescent="0.25">
      <c r="A14" s="9"/>
      <c r="B14" s="274"/>
      <c r="C14" s="17">
        <v>1</v>
      </c>
      <c r="D14" s="18" t="s">
        <v>19</v>
      </c>
      <c r="E14" s="19" t="s">
        <v>20</v>
      </c>
      <c r="F14" s="19">
        <v>3</v>
      </c>
      <c r="G14" s="19">
        <v>3</v>
      </c>
      <c r="H14" s="18" t="s">
        <v>251</v>
      </c>
    </row>
    <row r="15" spans="1:9" ht="93" customHeight="1" x14ac:dyDescent="0.25">
      <c r="A15" s="9"/>
      <c r="B15" s="274"/>
      <c r="C15" s="17">
        <v>2</v>
      </c>
      <c r="D15" s="20" t="s">
        <v>21</v>
      </c>
      <c r="E15" s="19" t="s">
        <v>20</v>
      </c>
      <c r="F15" s="19">
        <v>3</v>
      </c>
      <c r="G15" s="19">
        <v>3</v>
      </c>
      <c r="H15" s="20" t="s">
        <v>325</v>
      </c>
    </row>
    <row r="16" spans="1:9" ht="67.5" customHeight="1" x14ac:dyDescent="0.25">
      <c r="A16" s="9"/>
      <c r="B16" s="284"/>
      <c r="C16" s="21">
        <v>3</v>
      </c>
      <c r="D16" s="20" t="s">
        <v>22</v>
      </c>
      <c r="E16" s="17" t="s">
        <v>20</v>
      </c>
      <c r="F16" s="23">
        <v>4</v>
      </c>
      <c r="G16" s="22">
        <v>4</v>
      </c>
      <c r="H16" s="18" t="s">
        <v>208</v>
      </c>
    </row>
    <row r="17" spans="1:12" ht="16.5" thickBot="1" x14ac:dyDescent="0.3">
      <c r="A17" s="9"/>
      <c r="B17" s="275"/>
      <c r="C17" s="285" t="s">
        <v>23</v>
      </c>
      <c r="D17" s="286"/>
      <c r="E17" s="287"/>
      <c r="F17" s="24">
        <v>10</v>
      </c>
      <c r="G17" s="24">
        <f>SUM(G14:G16)</f>
        <v>10</v>
      </c>
      <c r="H17" s="25"/>
    </row>
    <row r="18" spans="1:12" ht="30" x14ac:dyDescent="0.25">
      <c r="A18" s="9"/>
      <c r="B18" s="273" t="s">
        <v>24</v>
      </c>
      <c r="C18" s="15" t="s">
        <v>13</v>
      </c>
      <c r="D18" s="15" t="s">
        <v>14</v>
      </c>
      <c r="E18" s="15" t="s">
        <v>15</v>
      </c>
      <c r="F18" s="15" t="s">
        <v>16</v>
      </c>
      <c r="G18" s="15" t="s">
        <v>17</v>
      </c>
      <c r="H18" s="16" t="s">
        <v>18</v>
      </c>
    </row>
    <row r="19" spans="1:12" s="27" customFormat="1" ht="65.25" customHeight="1" x14ac:dyDescent="0.25">
      <c r="A19" s="9"/>
      <c r="B19" s="274"/>
      <c r="C19" s="26">
        <v>1</v>
      </c>
      <c r="D19" s="18" t="s">
        <v>25</v>
      </c>
      <c r="E19" s="19" t="s">
        <v>20</v>
      </c>
      <c r="F19" s="19">
        <v>2</v>
      </c>
      <c r="G19" s="19">
        <v>2</v>
      </c>
      <c r="H19" s="18" t="s">
        <v>25</v>
      </c>
    </row>
    <row r="20" spans="1:12" s="27" customFormat="1" ht="65.25" customHeight="1" x14ac:dyDescent="0.25">
      <c r="A20" s="9"/>
      <c r="B20" s="274"/>
      <c r="C20" s="26">
        <v>2</v>
      </c>
      <c r="D20" s="20" t="s">
        <v>256</v>
      </c>
      <c r="E20" s="19" t="s">
        <v>20</v>
      </c>
      <c r="F20" s="19">
        <v>2</v>
      </c>
      <c r="G20" s="19">
        <v>2</v>
      </c>
      <c r="H20" s="18" t="s">
        <v>326</v>
      </c>
    </row>
    <row r="21" spans="1:12" s="27" customFormat="1" ht="65.25" customHeight="1" x14ac:dyDescent="0.25">
      <c r="A21" s="9"/>
      <c r="B21" s="274"/>
      <c r="C21" s="26">
        <v>3</v>
      </c>
      <c r="D21" s="18" t="s">
        <v>26</v>
      </c>
      <c r="E21" s="19" t="s">
        <v>20</v>
      </c>
      <c r="F21" s="19">
        <v>2</v>
      </c>
      <c r="G21" s="19">
        <v>2</v>
      </c>
      <c r="H21" s="18" t="s">
        <v>26</v>
      </c>
    </row>
    <row r="22" spans="1:12" s="27" customFormat="1" ht="65.25" customHeight="1" x14ac:dyDescent="0.25">
      <c r="A22" s="9"/>
      <c r="B22" s="274"/>
      <c r="C22" s="26">
        <v>4</v>
      </c>
      <c r="D22" s="28" t="s">
        <v>27</v>
      </c>
      <c r="E22" s="29" t="s">
        <v>20</v>
      </c>
      <c r="F22" s="29">
        <v>1</v>
      </c>
      <c r="G22" s="29">
        <v>1</v>
      </c>
      <c r="H22" s="28" t="s">
        <v>27</v>
      </c>
    </row>
    <row r="23" spans="1:12" ht="16.5" thickBot="1" x14ac:dyDescent="0.3">
      <c r="A23" s="9"/>
      <c r="B23" s="275"/>
      <c r="C23" s="276" t="s">
        <v>23</v>
      </c>
      <c r="D23" s="276"/>
      <c r="E23" s="276"/>
      <c r="F23" s="24">
        <v>7</v>
      </c>
      <c r="G23" s="24">
        <f>SUM(G19:G22)</f>
        <v>7</v>
      </c>
      <c r="H23" s="25"/>
    </row>
    <row r="24" spans="1:12" ht="30" x14ac:dyDescent="0.25">
      <c r="A24" s="9"/>
      <c r="B24" s="273" t="s">
        <v>28</v>
      </c>
      <c r="C24" s="15" t="s">
        <v>13</v>
      </c>
      <c r="D24" s="15" t="s">
        <v>14</v>
      </c>
      <c r="E24" s="15" t="s">
        <v>15</v>
      </c>
      <c r="F24" s="15" t="s">
        <v>16</v>
      </c>
      <c r="G24" s="15" t="s">
        <v>17</v>
      </c>
      <c r="H24" s="16" t="s">
        <v>18</v>
      </c>
    </row>
    <row r="25" spans="1:12" ht="51" customHeight="1" x14ac:dyDescent="0.25">
      <c r="A25" s="9"/>
      <c r="B25" s="274"/>
      <c r="C25" s="31">
        <v>1</v>
      </c>
      <c r="D25" s="32" t="s">
        <v>257</v>
      </c>
      <c r="E25" s="17" t="s">
        <v>29</v>
      </c>
      <c r="F25" s="17">
        <v>2</v>
      </c>
      <c r="G25" s="17">
        <v>2</v>
      </c>
      <c r="H25" s="36" t="s">
        <v>217</v>
      </c>
    </row>
    <row r="26" spans="1:12" ht="51" customHeight="1" x14ac:dyDescent="0.25">
      <c r="A26" s="9"/>
      <c r="B26" s="274"/>
      <c r="C26" s="31">
        <v>2</v>
      </c>
      <c r="D26" s="32" t="s">
        <v>30</v>
      </c>
      <c r="E26" s="17" t="s">
        <v>29</v>
      </c>
      <c r="F26" s="17">
        <v>2</v>
      </c>
      <c r="G26" s="17">
        <v>2</v>
      </c>
      <c r="H26" s="36" t="s">
        <v>250</v>
      </c>
    </row>
    <row r="27" spans="1:12" ht="51" customHeight="1" x14ac:dyDescent="0.25">
      <c r="A27" s="9"/>
      <c r="B27" s="274"/>
      <c r="C27" s="31">
        <v>3</v>
      </c>
      <c r="D27" s="36" t="s">
        <v>31</v>
      </c>
      <c r="E27" s="17" t="s">
        <v>20</v>
      </c>
      <c r="F27" s="17">
        <v>5</v>
      </c>
      <c r="G27" s="17">
        <v>5</v>
      </c>
      <c r="H27" s="36" t="s">
        <v>209</v>
      </c>
    </row>
    <row r="28" spans="1:12" ht="51" customHeight="1" x14ac:dyDescent="0.25">
      <c r="A28" s="9"/>
      <c r="B28" s="274"/>
      <c r="C28" s="31">
        <v>4</v>
      </c>
      <c r="D28" s="32" t="s">
        <v>32</v>
      </c>
      <c r="E28" s="17" t="s">
        <v>20</v>
      </c>
      <c r="F28" s="17">
        <v>4</v>
      </c>
      <c r="G28" s="17"/>
      <c r="H28" s="184" t="s">
        <v>32</v>
      </c>
    </row>
    <row r="29" spans="1:12" ht="51" customHeight="1" x14ac:dyDescent="0.25">
      <c r="A29" s="9"/>
      <c r="B29" s="274"/>
      <c r="C29" s="31">
        <v>5</v>
      </c>
      <c r="D29" s="32" t="s">
        <v>33</v>
      </c>
      <c r="E29" s="17" t="s">
        <v>20</v>
      </c>
      <c r="F29" s="17">
        <v>5</v>
      </c>
      <c r="G29" s="17"/>
      <c r="H29" s="184" t="s">
        <v>33</v>
      </c>
      <c r="J29" s="202" t="s">
        <v>246</v>
      </c>
      <c r="L29" s="202" t="s">
        <v>247</v>
      </c>
    </row>
    <row r="30" spans="1:12" ht="51" customHeight="1" x14ac:dyDescent="0.25">
      <c r="A30" s="9"/>
      <c r="B30" s="274"/>
      <c r="C30" s="31">
        <v>6</v>
      </c>
      <c r="D30" s="32" t="s">
        <v>229</v>
      </c>
      <c r="E30" s="17" t="s">
        <v>20</v>
      </c>
      <c r="F30" s="17">
        <v>8</v>
      </c>
      <c r="G30" s="17"/>
      <c r="H30" s="184" t="s">
        <v>229</v>
      </c>
    </row>
    <row r="31" spans="1:12" ht="51" customHeight="1" x14ac:dyDescent="0.25">
      <c r="A31" s="9"/>
      <c r="B31" s="274"/>
      <c r="C31" s="31">
        <v>7</v>
      </c>
      <c r="D31" s="32" t="s">
        <v>34</v>
      </c>
      <c r="E31" s="17" t="s">
        <v>20</v>
      </c>
      <c r="F31" s="17">
        <v>9</v>
      </c>
      <c r="G31" s="17"/>
      <c r="H31" s="184" t="s">
        <v>311</v>
      </c>
      <c r="K31" s="1" t="s">
        <v>327</v>
      </c>
    </row>
    <row r="32" spans="1:12" ht="51" customHeight="1" x14ac:dyDescent="0.25">
      <c r="A32" s="9"/>
      <c r="B32" s="274"/>
      <c r="C32" s="31">
        <v>8</v>
      </c>
      <c r="D32" s="32" t="s">
        <v>35</v>
      </c>
      <c r="E32" s="17" t="s">
        <v>20</v>
      </c>
      <c r="F32" s="17">
        <v>8</v>
      </c>
      <c r="G32" s="17"/>
      <c r="H32" s="184" t="s">
        <v>35</v>
      </c>
    </row>
    <row r="33" spans="1:8" ht="51" customHeight="1" x14ac:dyDescent="0.25">
      <c r="A33" s="9"/>
      <c r="B33" s="284"/>
      <c r="C33" s="31">
        <v>9</v>
      </c>
      <c r="D33" s="35" t="s">
        <v>36</v>
      </c>
      <c r="E33" s="33" t="s">
        <v>20</v>
      </c>
      <c r="F33" s="33">
        <v>3</v>
      </c>
      <c r="G33" s="33"/>
      <c r="H33" s="213" t="s">
        <v>36</v>
      </c>
    </row>
    <row r="34" spans="1:8" ht="51" customHeight="1" x14ac:dyDescent="0.25">
      <c r="A34" s="9"/>
      <c r="B34" s="284"/>
      <c r="C34" s="34">
        <v>10</v>
      </c>
      <c r="D34" s="35" t="s">
        <v>230</v>
      </c>
      <c r="E34" s="33" t="s">
        <v>20</v>
      </c>
      <c r="F34" s="33">
        <v>7</v>
      </c>
      <c r="G34" s="33"/>
      <c r="H34" s="213" t="s">
        <v>230</v>
      </c>
    </row>
    <row r="35" spans="1:8" ht="51" customHeight="1" x14ac:dyDescent="0.25">
      <c r="A35" s="9"/>
      <c r="B35" s="284"/>
      <c r="C35" s="34">
        <v>11</v>
      </c>
      <c r="D35" s="36" t="s">
        <v>37</v>
      </c>
      <c r="E35" s="17" t="s">
        <v>20</v>
      </c>
      <c r="F35" s="17">
        <v>5</v>
      </c>
      <c r="G35" s="17"/>
      <c r="H35" s="184" t="s">
        <v>37</v>
      </c>
    </row>
    <row r="36" spans="1:8" ht="51" customHeight="1" x14ac:dyDescent="0.25">
      <c r="A36" s="9"/>
      <c r="B36" s="284"/>
      <c r="C36" s="37">
        <v>12</v>
      </c>
      <c r="D36" s="36" t="s">
        <v>38</v>
      </c>
      <c r="E36" s="17" t="s">
        <v>20</v>
      </c>
      <c r="F36" s="17">
        <v>2</v>
      </c>
      <c r="G36" s="17"/>
      <c r="H36" s="184" t="s">
        <v>38</v>
      </c>
    </row>
    <row r="37" spans="1:8" ht="51" customHeight="1" x14ac:dyDescent="0.25">
      <c r="A37" s="9"/>
      <c r="B37" s="284"/>
      <c r="C37" s="34">
        <v>13</v>
      </c>
      <c r="D37" s="36" t="s">
        <v>39</v>
      </c>
      <c r="E37" s="17" t="s">
        <v>20</v>
      </c>
      <c r="F37" s="17">
        <v>3</v>
      </c>
      <c r="G37" s="17"/>
      <c r="H37" s="36" t="s">
        <v>39</v>
      </c>
    </row>
    <row r="38" spans="1:8" ht="16.5" thickBot="1" x14ac:dyDescent="0.3">
      <c r="A38" s="9"/>
      <c r="B38" s="275"/>
      <c r="C38" s="291" t="s">
        <v>23</v>
      </c>
      <c r="D38" s="292"/>
      <c r="E38" s="293"/>
      <c r="F38" s="24">
        <f>SUM(F25:F37)</f>
        <v>63</v>
      </c>
      <c r="G38" s="24">
        <f>SUM(G25:G37)</f>
        <v>9</v>
      </c>
      <c r="H38" s="25"/>
    </row>
    <row r="39" spans="1:8" ht="30" x14ac:dyDescent="0.25">
      <c r="A39" s="9"/>
      <c r="B39" s="273" t="s">
        <v>40</v>
      </c>
      <c r="C39" s="15" t="s">
        <v>13</v>
      </c>
      <c r="D39" s="15" t="s">
        <v>14</v>
      </c>
      <c r="E39" s="15" t="s">
        <v>15</v>
      </c>
      <c r="F39" s="15" t="s">
        <v>41</v>
      </c>
      <c r="G39" s="39" t="s">
        <v>17</v>
      </c>
      <c r="H39" s="16" t="s">
        <v>18</v>
      </c>
    </row>
    <row r="40" spans="1:8" ht="70.5" customHeight="1" x14ac:dyDescent="0.25">
      <c r="A40" s="9"/>
      <c r="B40" s="274"/>
      <c r="C40" s="31">
        <v>1</v>
      </c>
      <c r="D40" s="20" t="s">
        <v>231</v>
      </c>
      <c r="E40" s="17" t="s">
        <v>20</v>
      </c>
      <c r="F40" s="17">
        <v>5</v>
      </c>
      <c r="G40" s="17">
        <v>5</v>
      </c>
      <c r="H40" s="18" t="s">
        <v>231</v>
      </c>
    </row>
    <row r="41" spans="1:8" ht="70.5" customHeight="1" x14ac:dyDescent="0.25">
      <c r="A41" s="9"/>
      <c r="B41" s="284"/>
      <c r="C41" s="40">
        <v>2</v>
      </c>
      <c r="D41" s="214" t="s">
        <v>42</v>
      </c>
      <c r="E41" s="17" t="s">
        <v>20</v>
      </c>
      <c r="F41" s="23">
        <v>3</v>
      </c>
      <c r="G41" s="23"/>
      <c r="H41" s="185" t="s">
        <v>252</v>
      </c>
    </row>
    <row r="42" spans="1:8" ht="16.5" thickBot="1" x14ac:dyDescent="0.3">
      <c r="A42" s="9"/>
      <c r="B42" s="275"/>
      <c r="C42" s="276" t="s">
        <v>23</v>
      </c>
      <c r="D42" s="276"/>
      <c r="E42" s="276"/>
      <c r="F42" s="30">
        <f>SUM(F40:F41)</f>
        <v>8</v>
      </c>
      <c r="G42" s="38">
        <f>SUM(G40:G41)</f>
        <v>5</v>
      </c>
      <c r="H42" s="25"/>
    </row>
    <row r="43" spans="1:8" ht="30" x14ac:dyDescent="0.25">
      <c r="A43" s="9"/>
      <c r="B43" s="273" t="s">
        <v>43</v>
      </c>
      <c r="C43" s="15" t="s">
        <v>13</v>
      </c>
      <c r="D43" s="15" t="s">
        <v>14</v>
      </c>
      <c r="E43" s="15" t="s">
        <v>15</v>
      </c>
      <c r="F43" s="15" t="s">
        <v>41</v>
      </c>
      <c r="G43" s="15" t="s">
        <v>17</v>
      </c>
      <c r="H43" s="16" t="s">
        <v>18</v>
      </c>
    </row>
    <row r="44" spans="1:8" ht="67.5" customHeight="1" x14ac:dyDescent="0.25">
      <c r="A44" s="9"/>
      <c r="B44" s="274"/>
      <c r="C44" s="31">
        <v>1</v>
      </c>
      <c r="D44" s="41" t="s">
        <v>232</v>
      </c>
      <c r="E44" s="17" t="s">
        <v>20</v>
      </c>
      <c r="F44" s="17">
        <v>3</v>
      </c>
      <c r="G44" s="17"/>
      <c r="H44" s="184" t="s">
        <v>232</v>
      </c>
    </row>
    <row r="45" spans="1:8" ht="67.5" customHeight="1" x14ac:dyDescent="0.25">
      <c r="A45" s="9"/>
      <c r="B45" s="274"/>
      <c r="C45" s="31">
        <v>2</v>
      </c>
      <c r="D45" s="41" t="s">
        <v>233</v>
      </c>
      <c r="E45" s="17" t="s">
        <v>20</v>
      </c>
      <c r="F45" s="17">
        <v>5</v>
      </c>
      <c r="G45" s="17"/>
      <c r="H45" s="184" t="s">
        <v>233</v>
      </c>
    </row>
    <row r="46" spans="1:8" ht="67.5" customHeight="1" x14ac:dyDescent="0.25">
      <c r="A46" s="9"/>
      <c r="B46" s="284"/>
      <c r="C46" s="40">
        <v>3</v>
      </c>
      <c r="D46" s="215" t="s">
        <v>44</v>
      </c>
      <c r="E46" s="23" t="s">
        <v>20</v>
      </c>
      <c r="F46" s="23">
        <v>4</v>
      </c>
      <c r="G46" s="23"/>
      <c r="H46" s="186" t="s">
        <v>253</v>
      </c>
    </row>
    <row r="47" spans="1:8" ht="16.5" thickBot="1" x14ac:dyDescent="0.3">
      <c r="A47" s="9"/>
      <c r="B47" s="284"/>
      <c r="C47" s="294" t="s">
        <v>23</v>
      </c>
      <c r="D47" s="294"/>
      <c r="E47" s="294"/>
      <c r="F47" s="42">
        <v>12</v>
      </c>
      <c r="G47" s="42">
        <f>SUM(G44:G46)</f>
        <v>0</v>
      </c>
      <c r="H47" s="203"/>
    </row>
    <row r="48" spans="1:8" ht="16.5" thickBot="1" x14ac:dyDescent="0.3">
      <c r="A48" s="9"/>
      <c r="B48" s="288"/>
      <c r="C48" s="289"/>
      <c r="D48" s="289"/>
      <c r="E48" s="289"/>
      <c r="F48" s="289"/>
      <c r="G48" s="289"/>
      <c r="H48" s="290"/>
    </row>
    <row r="49" spans="1:9" customFormat="1" ht="15.75" x14ac:dyDescent="0.25">
      <c r="A49" s="43"/>
      <c r="B49" s="198"/>
      <c r="C49" s="198"/>
      <c r="D49" s="198"/>
      <c r="E49" s="198"/>
      <c r="F49" s="198"/>
      <c r="G49" s="198"/>
      <c r="H49" s="198"/>
    </row>
    <row r="50" spans="1:9" customFormat="1" ht="16.5" thickBot="1" x14ac:dyDescent="0.3">
      <c r="A50" s="43" t="s">
        <v>242</v>
      </c>
      <c r="B50" s="199" t="s">
        <v>243</v>
      </c>
      <c r="C50" s="199" t="s">
        <v>243</v>
      </c>
      <c r="D50" s="199" t="s">
        <v>243</v>
      </c>
      <c r="E50" s="199" t="s">
        <v>243</v>
      </c>
      <c r="F50" s="199" t="s">
        <v>243</v>
      </c>
      <c r="G50" s="199" t="s">
        <v>243</v>
      </c>
      <c r="H50" s="199" t="s">
        <v>243</v>
      </c>
      <c r="I50" s="199" t="s">
        <v>243</v>
      </c>
    </row>
  </sheetData>
  <mergeCells count="20">
    <mergeCell ref="B48:H48"/>
    <mergeCell ref="B24:B38"/>
    <mergeCell ref="C38:E38"/>
    <mergeCell ref="B39:B42"/>
    <mergeCell ref="C42:E42"/>
    <mergeCell ref="B43:B47"/>
    <mergeCell ref="C47:E47"/>
    <mergeCell ref="B18:B23"/>
    <mergeCell ref="C23:E23"/>
    <mergeCell ref="A1:H1"/>
    <mergeCell ref="A2:H2"/>
    <mergeCell ref="A3:H3"/>
    <mergeCell ref="B5:C5"/>
    <mergeCell ref="B7:C7"/>
    <mergeCell ref="F7:G7"/>
    <mergeCell ref="B9:C9"/>
    <mergeCell ref="F9:G9"/>
    <mergeCell ref="B12:H12"/>
    <mergeCell ref="B13:B17"/>
    <mergeCell ref="C17:E17"/>
  </mergeCells>
  <pageMargins left="0.23622047244094491" right="0.23622047244094491" top="0.74803149606299213" bottom="0.74803149606299213" header="0.31496062992125984" footer="0.31496062992125984"/>
  <pageSetup scale="4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6"/>
  <sheetViews>
    <sheetView view="pageBreakPreview" zoomScale="53" zoomScaleNormal="71" zoomScaleSheetLayoutView="53" workbookViewId="0">
      <pane ySplit="8" topLeftCell="A9" activePane="bottomLeft" state="frozen"/>
      <selection pane="bottomLeft" activeCell="E7" sqref="E7"/>
    </sheetView>
  </sheetViews>
  <sheetFormatPr baseColWidth="10" defaultColWidth="11.42578125" defaultRowHeight="15" x14ac:dyDescent="0.25"/>
  <cols>
    <col min="1" max="1" width="5.28515625" style="66" customWidth="1"/>
    <col min="2" max="2" width="71.28515625" style="67" customWidth="1"/>
    <col min="3" max="4" width="13.42578125" style="66" customWidth="1"/>
    <col min="5" max="5" width="25.85546875" style="66" customWidth="1"/>
    <col min="6" max="7" width="11.42578125" style="66"/>
    <col min="8" max="8" width="92" style="66" customWidth="1"/>
    <col min="9" max="16384" width="11.42578125" style="5"/>
  </cols>
  <sheetData>
    <row r="1" spans="1:8" ht="18.75" x14ac:dyDescent="0.3">
      <c r="A1" s="337" t="s">
        <v>0</v>
      </c>
      <c r="B1" s="338"/>
      <c r="C1" s="338"/>
      <c r="D1" s="338"/>
      <c r="E1" s="338"/>
      <c r="F1" s="338"/>
      <c r="G1" s="338"/>
      <c r="H1" s="339"/>
    </row>
    <row r="2" spans="1:8" ht="18.75" x14ac:dyDescent="0.3">
      <c r="A2" s="340" t="s">
        <v>1</v>
      </c>
      <c r="B2" s="277"/>
      <c r="C2" s="277"/>
      <c r="D2" s="277"/>
      <c r="E2" s="277"/>
      <c r="F2" s="277"/>
      <c r="G2" s="277"/>
      <c r="H2" s="341"/>
    </row>
    <row r="3" spans="1:8" ht="18.75" x14ac:dyDescent="0.3">
      <c r="A3" s="340" t="s">
        <v>63</v>
      </c>
      <c r="B3" s="277"/>
      <c r="C3" s="277"/>
      <c r="D3" s="277"/>
      <c r="E3" s="277"/>
      <c r="F3" s="277"/>
      <c r="G3" s="277"/>
      <c r="H3" s="341"/>
    </row>
    <row r="4" spans="1:8" ht="4.5" customHeight="1" x14ac:dyDescent="0.25">
      <c r="A4" s="62"/>
      <c r="B4" s="7"/>
      <c r="C4" s="7"/>
      <c r="D4" s="7"/>
      <c r="E4" s="7"/>
      <c r="F4" s="7"/>
      <c r="G4" s="7"/>
      <c r="H4" s="63"/>
    </row>
    <row r="5" spans="1:8" ht="18.75" x14ac:dyDescent="0.3">
      <c r="A5" s="279" t="s">
        <v>64</v>
      </c>
      <c r="B5" s="279"/>
      <c r="C5" s="210" t="str">
        <f>'Listas de chequeo SVCSP'!D5</f>
        <v>NORTE</v>
      </c>
      <c r="D5" s="10"/>
      <c r="E5" s="3" t="s">
        <v>7</v>
      </c>
      <c r="F5" s="342" t="str">
        <f>'Listas de chequeo SVCSP'!H7</f>
        <v>USAQUEN</v>
      </c>
      <c r="G5" s="342"/>
      <c r="H5" s="64"/>
    </row>
    <row r="6" spans="1:8" ht="15.75" x14ac:dyDescent="0.25">
      <c r="A6" s="6"/>
      <c r="B6" s="6"/>
      <c r="C6" s="6"/>
      <c r="D6" s="6"/>
      <c r="E6" s="6"/>
      <c r="F6" s="166"/>
      <c r="G6" s="6"/>
      <c r="H6" s="64"/>
    </row>
    <row r="7" spans="1:8" ht="30" customHeight="1" x14ac:dyDescent="0.25">
      <c r="A7" s="279" t="s">
        <v>65</v>
      </c>
      <c r="B7" s="279"/>
      <c r="C7" s="335">
        <f>'Listas de chequeo SVCSP'!D9</f>
        <v>11001</v>
      </c>
      <c r="D7" s="336"/>
      <c r="E7" s="3" t="s">
        <v>210</v>
      </c>
      <c r="F7" s="205">
        <f>'Listas de chequeo SVCSP'!D7</f>
        <v>0</v>
      </c>
      <c r="G7" s="8"/>
      <c r="H7" s="64"/>
    </row>
    <row r="8" spans="1:8" ht="15.75" x14ac:dyDescent="0.25">
      <c r="A8" s="59"/>
      <c r="B8" s="9"/>
      <c r="C8" s="9"/>
      <c r="D8" s="9"/>
      <c r="E8" s="9"/>
      <c r="F8" s="9"/>
      <c r="G8" s="9"/>
      <c r="H8" s="64"/>
    </row>
    <row r="9" spans="1:8" s="65" customFormat="1" ht="32.25" customHeight="1" thickBot="1" x14ac:dyDescent="0.4">
      <c r="A9" s="315" t="s">
        <v>45</v>
      </c>
      <c r="B9" s="316"/>
      <c r="C9" s="316"/>
      <c r="D9" s="316"/>
      <c r="E9" s="316"/>
      <c r="F9" s="316"/>
      <c r="G9" s="316"/>
      <c r="H9" s="317"/>
    </row>
    <row r="10" spans="1:8" ht="32.25" customHeight="1" x14ac:dyDescent="0.25">
      <c r="A10" s="47" t="s">
        <v>13</v>
      </c>
      <c r="B10" s="48" t="s">
        <v>46</v>
      </c>
      <c r="C10" s="48" t="s">
        <v>16</v>
      </c>
      <c r="D10" s="48" t="s">
        <v>47</v>
      </c>
      <c r="E10" s="318" t="s">
        <v>48</v>
      </c>
      <c r="F10" s="319"/>
      <c r="G10" s="319"/>
      <c r="H10" s="320"/>
    </row>
    <row r="11" spans="1:8" ht="94.5" customHeight="1" x14ac:dyDescent="0.25">
      <c r="A11" s="49">
        <v>1</v>
      </c>
      <c r="B11" s="50" t="s">
        <v>49</v>
      </c>
      <c r="C11" s="236">
        <v>10</v>
      </c>
      <c r="D11" s="237">
        <f>'Listas de chequeo SVCSP'!G17</f>
        <v>10</v>
      </c>
      <c r="E11" s="321" t="str">
        <f>CONCATENATE('Listas de chequeo SVCSP'!H14,'Listas de chequeo SVCSP'!H15)</f>
        <v xml:space="preserve">La UPGD cuenta con talento humando responsable para la Vigilancia en Salud Publica de Eventos de Interés en Salud Publica,    capacitado en el proceso de Vigilancia en Salud Publica y Notificación de Eventos de Interés en Salud Publica.La UPGD Cuenta con la infraestructura necesaria para cumplir con los procesos de Vigilancia en Salud Publica (Hardware, Software, Internet, Fax o Escáner, permisos de administrador, paquete office). La UPGD tiene instalado la ultima versión   del aplicativo SIVIGILA con su ultima actualización  6.2.0 Act KB 00088  adecuadamente y utiliza fichas de notificacion actualizadas. </v>
      </c>
      <c r="F11" s="322"/>
      <c r="G11" s="322"/>
      <c r="H11" s="323"/>
    </row>
    <row r="12" spans="1:8" ht="93.75" customHeight="1" x14ac:dyDescent="0.25">
      <c r="A12" s="51">
        <v>2</v>
      </c>
      <c r="B12" s="50" t="s">
        <v>50</v>
      </c>
      <c r="C12" s="236">
        <v>7</v>
      </c>
      <c r="D12" s="238">
        <f>'Listas de chequeo SVCSP'!G23</f>
        <v>7</v>
      </c>
      <c r="E12" s="324" t="str">
        <f>CONCATENATE('Listas de chequeo SVCSP'!H20,'Listas de chequeo SVCSP'!H21)</f>
        <v>La UPGD Socializa los temas tratados en el Comité Epidemiológico Local al interior de la institucion,  Cove de febrero,  Cove de marzo  socializado el  XX  Cove de Abril socializado el xx   Presenta como soportesLa UPGD realiza capacitación de protocolos de eventos de interés en salud publica y normatividad; y socializa circulares, alertas epidemiológicos y demás documentos enviados por la localidad o Subred.</v>
      </c>
      <c r="F12" s="325"/>
      <c r="G12" s="325"/>
      <c r="H12" s="326"/>
    </row>
    <row r="13" spans="1:8" ht="159" customHeight="1" x14ac:dyDescent="0.25">
      <c r="A13" s="51">
        <v>3</v>
      </c>
      <c r="B13" s="50" t="s">
        <v>51</v>
      </c>
      <c r="C13" s="236">
        <v>63</v>
      </c>
      <c r="D13" s="238">
        <f>'Listas de chequeo SVCSP'!G38</f>
        <v>9</v>
      </c>
      <c r="E13" s="324" t="str">
        <f>CONCATENATE('Listas de chequeo SVCSP'!H25,'Listas de chequeo SVCSP'!H27,'Listas de chequeo SVCSP'!H29,'Listas de chequeo SVCSP'!H31,'Listas de chequeo SVCSP'!H32,'Listas de chequeo SVCSP'!H34,'Listas de chequeo SVCSP'!H36)</f>
        <v>La UPGD no presenta notificación silenciosa durante el periodo evaluadoSe realiza descarga de la base de XLS  de semana La UPGD notifica por archivo plano a la Subred y carga oportunamente en Sivigila 4,0 los eventos de notificacion inmediata. La UPGD realiza el envio a la Subred los eventos de interès en salud publica e información complementaria requeridos para una intervencion de forma oportuna.La UPGD envia oportunamente la notificaciòn en archivo plano de forma semanal dentro de los terminos establecidos y carga oportunamente en Sivigila 4,0La UPGD realiza ajustes de los casos notificados con clasificación de caso sospechoso y probable (exceptuando los eventos 875 ) dentro de los tiempos establecidos para cada evento acorde con los protocolosLa UPGD garantiza el cargue de archivos RA enviados desde la Subred para mantener la base de datos Sivigila actualizada</v>
      </c>
      <c r="F13" s="325"/>
      <c r="G13" s="325"/>
      <c r="H13" s="326"/>
    </row>
    <row r="14" spans="1:8" ht="91.5" customHeight="1" x14ac:dyDescent="0.25">
      <c r="A14" s="51">
        <v>4</v>
      </c>
      <c r="B14" s="50" t="s">
        <v>40</v>
      </c>
      <c r="C14" s="236">
        <v>8</v>
      </c>
      <c r="D14" s="238">
        <f>'Listas de chequeo SVCSP'!G42</f>
        <v>5</v>
      </c>
      <c r="E14" s="324" t="str">
        <f>CONCATENATE('Listas de chequeo SVCSP'!H40,'Listas de chequeo SVCSP'!H41)</f>
        <v>La UPGD garantiza la toma de las muestras de todos los eventos que lo requieren conforme a lo establecido en los protocolos  de VSP (acorde a los servicios habilitados en la UPGD en este caso se debe articular con EAPB).En la revision de la bse de laboratorios del año 2022 se encuentra que    La UPGD garantiza concordancia entre: modulo laboratorios (agente, tipo muestra y resultado) con la clasificaciòn final (ajuste)  y el evento notificado</v>
      </c>
      <c r="F14" s="325"/>
      <c r="G14" s="325"/>
      <c r="H14" s="326"/>
    </row>
    <row r="15" spans="1:8" ht="108.75" customHeight="1" x14ac:dyDescent="0.25">
      <c r="A15" s="51">
        <v>5</v>
      </c>
      <c r="B15" s="50" t="s">
        <v>43</v>
      </c>
      <c r="C15" s="236">
        <v>12</v>
      </c>
      <c r="D15" s="238">
        <f>'Listas de chequeo SVCSP'!G47</f>
        <v>0</v>
      </c>
      <c r="E15" s="324" t="str">
        <f>CONCATENATE('Listas de chequeo SVCSP'!H44,'Listas de chequeo SVCSP'!H46)</f>
        <v>Las fichas de notificación evaluadas son concordantes con el archivo plano (tome una muestra representativa para la evaluaciòn).La UPGD no presenta eventos pendientes de evento 346  por notificar a SIVIGILA de acuerdo a la revision de base sismuestras,  en cuanto a otras  fuentes de informaciòn (RUAF ND, base de laboratorios LDSP,  base del programa de TB, base SISVAN) no se encuentran novedades.</v>
      </c>
      <c r="F15" s="325"/>
      <c r="G15" s="325"/>
      <c r="H15" s="326"/>
    </row>
    <row r="16" spans="1:8" ht="32.25" customHeight="1" thickBot="1" x14ac:dyDescent="0.3">
      <c r="A16" s="327" t="s">
        <v>23</v>
      </c>
      <c r="B16" s="328"/>
      <c r="C16" s="239">
        <f>SUM(C11:C15)</f>
        <v>100</v>
      </c>
      <c r="D16" s="240">
        <f>SUM(D11:D15)</f>
        <v>31</v>
      </c>
      <c r="E16" s="329"/>
      <c r="F16" s="330"/>
      <c r="G16" s="330"/>
      <c r="H16" s="331"/>
    </row>
    <row r="17" spans="1:8" ht="9" customHeight="1" thickBot="1" x14ac:dyDescent="0.3">
      <c r="A17" s="52"/>
      <c r="B17" s="53"/>
      <c r="C17" s="54"/>
      <c r="D17" s="55"/>
      <c r="E17" s="56"/>
      <c r="F17" s="56"/>
      <c r="G17" s="56"/>
      <c r="H17" s="57"/>
    </row>
    <row r="18" spans="1:8" ht="32.25" customHeight="1" thickBot="1" x14ac:dyDescent="0.3">
      <c r="A18" s="58"/>
      <c r="B18" s="332" t="s">
        <v>52</v>
      </c>
      <c r="C18" s="333"/>
      <c r="D18" s="334"/>
      <c r="E18" s="332" t="s">
        <v>53</v>
      </c>
      <c r="F18" s="333"/>
      <c r="G18" s="333"/>
      <c r="H18" s="334"/>
    </row>
    <row r="19" spans="1:8" ht="15.75" x14ac:dyDescent="0.25">
      <c r="A19" s="59"/>
      <c r="B19" s="60" t="s">
        <v>54</v>
      </c>
      <c r="C19" s="312" t="s">
        <v>55</v>
      </c>
      <c r="D19" s="313"/>
      <c r="E19" s="61" t="s">
        <v>56</v>
      </c>
      <c r="F19" s="312" t="s">
        <v>18</v>
      </c>
      <c r="G19" s="313"/>
      <c r="H19" s="314"/>
    </row>
    <row r="20" spans="1:8" s="188" customFormat="1" ht="117" customHeight="1" x14ac:dyDescent="0.25">
      <c r="A20" s="187"/>
      <c r="B20" s="241" t="s">
        <v>57</v>
      </c>
      <c r="C20" s="297" t="s">
        <v>58</v>
      </c>
      <c r="D20" s="298"/>
      <c r="E20" s="242"/>
      <c r="F20" s="299"/>
      <c r="G20" s="300"/>
      <c r="H20" s="301"/>
    </row>
    <row r="21" spans="1:8" s="188" customFormat="1" ht="18.75" x14ac:dyDescent="0.25">
      <c r="A21" s="187"/>
      <c r="B21" s="243" t="s">
        <v>59</v>
      </c>
      <c r="C21" s="302" t="s">
        <v>60</v>
      </c>
      <c r="D21" s="303"/>
      <c r="E21" s="244"/>
      <c r="F21" s="304"/>
      <c r="G21" s="305"/>
      <c r="H21" s="306"/>
    </row>
    <row r="22" spans="1:8" s="188" customFormat="1" ht="19.5" thickBot="1" x14ac:dyDescent="0.3">
      <c r="A22" s="187"/>
      <c r="B22" s="245" t="s">
        <v>61</v>
      </c>
      <c r="C22" s="307" t="s">
        <v>62</v>
      </c>
      <c r="D22" s="308"/>
      <c r="E22" s="246"/>
      <c r="F22" s="309"/>
      <c r="G22" s="310"/>
      <c r="H22" s="311"/>
    </row>
    <row r="23" spans="1:8" ht="15.75" customHeight="1" x14ac:dyDescent="0.25">
      <c r="A23" s="295"/>
      <c r="B23" s="280"/>
      <c r="C23" s="280"/>
      <c r="D23" s="280"/>
      <c r="E23" s="280"/>
      <c r="F23" s="280"/>
      <c r="G23" s="280"/>
      <c r="H23" s="296"/>
    </row>
    <row r="24" spans="1:8" ht="15.75" customHeight="1" x14ac:dyDescent="0.25">
      <c r="A24" s="295"/>
      <c r="B24" s="280"/>
      <c r="C24" s="280"/>
      <c r="D24" s="280"/>
      <c r="E24" s="280"/>
      <c r="F24" s="280"/>
      <c r="G24" s="280"/>
      <c r="H24" s="296"/>
    </row>
    <row r="25" spans="1:8" x14ac:dyDescent="0.25">
      <c r="A25" s="295"/>
      <c r="B25" s="280"/>
      <c r="C25" s="280"/>
      <c r="D25" s="280"/>
      <c r="E25" s="280"/>
      <c r="F25" s="280"/>
      <c r="G25" s="280"/>
      <c r="H25" s="296"/>
    </row>
    <row r="26" spans="1:8" x14ac:dyDescent="0.25">
      <c r="A26" s="295"/>
      <c r="B26" s="280"/>
      <c r="C26" s="280"/>
      <c r="D26" s="280"/>
      <c r="E26" s="280"/>
      <c r="F26" s="280"/>
      <c r="G26" s="280"/>
      <c r="H26" s="296"/>
    </row>
  </sheetData>
  <mergeCells count="28">
    <mergeCell ref="A7:B7"/>
    <mergeCell ref="C7:D7"/>
    <mergeCell ref="A1:H1"/>
    <mergeCell ref="A2:H2"/>
    <mergeCell ref="A3:H3"/>
    <mergeCell ref="A5:B5"/>
    <mergeCell ref="F5:G5"/>
    <mergeCell ref="C19:D19"/>
    <mergeCell ref="F19:H19"/>
    <mergeCell ref="A9:H9"/>
    <mergeCell ref="E10:H10"/>
    <mergeCell ref="E11:H11"/>
    <mergeCell ref="E12:H12"/>
    <mergeCell ref="E13:H13"/>
    <mergeCell ref="E14:H14"/>
    <mergeCell ref="E15:H15"/>
    <mergeCell ref="A16:B16"/>
    <mergeCell ref="E16:H16"/>
    <mergeCell ref="B18:D18"/>
    <mergeCell ref="E18:H18"/>
    <mergeCell ref="A25:H26"/>
    <mergeCell ref="A23:H24"/>
    <mergeCell ref="C20:D20"/>
    <mergeCell ref="F20:H20"/>
    <mergeCell ref="C21:D21"/>
    <mergeCell ref="F21:H21"/>
    <mergeCell ref="C22:D22"/>
    <mergeCell ref="F22:H22"/>
  </mergeCells>
  <printOptions horizontalCentered="1" verticalCentered="1"/>
  <pageMargins left="0.23622047244094491" right="0.23622047244094491" top="0.35433070866141736" bottom="0.35433070866141736" header="0.31496062992125984" footer="0.31496062992125984"/>
  <pageSetup scale="55"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V208"/>
  <sheetViews>
    <sheetView showGridLines="0" tabSelected="1" view="pageBreakPreview" topLeftCell="B174" zoomScale="55" zoomScaleNormal="80" zoomScaleSheetLayoutView="55" workbookViewId="0">
      <selection activeCell="B180" sqref="B180:P180"/>
    </sheetView>
  </sheetViews>
  <sheetFormatPr baseColWidth="10" defaultRowHeight="15" x14ac:dyDescent="0.2"/>
  <cols>
    <col min="1" max="1" width="1.85546875" style="69" customWidth="1"/>
    <col min="2" max="2" width="16.5703125" style="74" customWidth="1"/>
    <col min="3" max="3" width="14.28515625" style="74" customWidth="1"/>
    <col min="4" max="4" width="12.140625" style="74" customWidth="1"/>
    <col min="5" max="5" width="12.7109375" style="74" customWidth="1"/>
    <col min="6" max="6" width="15.5703125" style="74" customWidth="1"/>
    <col min="7" max="7" width="12.140625" style="74" customWidth="1"/>
    <col min="8" max="8" width="14.28515625" style="74" customWidth="1"/>
    <col min="9" max="9" width="13.85546875" style="74" customWidth="1"/>
    <col min="10" max="10" width="16.85546875" style="74" customWidth="1"/>
    <col min="11" max="11" width="10.85546875" style="74" customWidth="1"/>
    <col min="12" max="12" width="14.7109375" style="74" customWidth="1"/>
    <col min="13" max="13" width="15.28515625" style="74" customWidth="1"/>
    <col min="14" max="14" width="20" style="74" customWidth="1"/>
    <col min="15" max="15" width="23" style="74" customWidth="1"/>
    <col min="16" max="16" width="25.85546875" style="69" customWidth="1"/>
    <col min="17" max="21" width="11.42578125" style="69"/>
    <col min="22" max="22" width="51.28515625" style="69" customWidth="1"/>
    <col min="23" max="16384" width="11.42578125" style="69"/>
  </cols>
  <sheetData>
    <row r="1" spans="1:22" ht="24.75" customHeight="1" x14ac:dyDescent="0.2">
      <c r="A1" s="68"/>
      <c r="B1" s="679" t="s">
        <v>66</v>
      </c>
      <c r="C1" s="680"/>
      <c r="D1" s="680"/>
      <c r="E1" s="680"/>
      <c r="F1" s="680"/>
      <c r="G1" s="680"/>
      <c r="H1" s="680"/>
      <c r="I1" s="680"/>
      <c r="J1" s="680"/>
      <c r="K1" s="680"/>
      <c r="L1" s="680"/>
      <c r="M1" s="680"/>
      <c r="N1" s="680"/>
      <c r="O1" s="680"/>
      <c r="P1" s="681"/>
    </row>
    <row r="2" spans="1:22" ht="15.75" customHeight="1" x14ac:dyDescent="0.2">
      <c r="A2" s="68"/>
      <c r="B2" s="682"/>
      <c r="C2" s="683"/>
      <c r="D2" s="683"/>
      <c r="E2" s="683"/>
      <c r="F2" s="683"/>
      <c r="G2" s="683"/>
      <c r="H2" s="683"/>
      <c r="I2" s="683"/>
      <c r="J2" s="683"/>
      <c r="K2" s="683"/>
      <c r="L2" s="683"/>
      <c r="M2" s="683"/>
      <c r="N2" s="683"/>
      <c r="O2" s="683"/>
      <c r="P2" s="684"/>
    </row>
    <row r="3" spans="1:22" ht="15.75" customHeight="1" x14ac:dyDescent="0.2">
      <c r="A3" s="68"/>
      <c r="B3" s="682"/>
      <c r="C3" s="683"/>
      <c r="D3" s="683"/>
      <c r="E3" s="683"/>
      <c r="F3" s="683"/>
      <c r="G3" s="683"/>
      <c r="H3" s="683"/>
      <c r="I3" s="683"/>
      <c r="J3" s="683"/>
      <c r="K3" s="683"/>
      <c r="L3" s="683"/>
      <c r="M3" s="683"/>
      <c r="N3" s="683"/>
      <c r="O3" s="683"/>
      <c r="P3" s="684"/>
    </row>
    <row r="4" spans="1:22" ht="16.5" customHeight="1" x14ac:dyDescent="0.2">
      <c r="A4" s="68"/>
      <c r="B4" s="682"/>
      <c r="C4" s="683"/>
      <c r="D4" s="683"/>
      <c r="E4" s="683"/>
      <c r="F4" s="683"/>
      <c r="G4" s="683"/>
      <c r="H4" s="683"/>
      <c r="I4" s="683"/>
      <c r="J4" s="683"/>
      <c r="K4" s="683"/>
      <c r="L4" s="683"/>
      <c r="M4" s="683"/>
      <c r="N4" s="683"/>
      <c r="O4" s="683"/>
      <c r="P4" s="684"/>
    </row>
    <row r="5" spans="1:22" ht="16.5" customHeight="1" x14ac:dyDescent="0.2">
      <c r="A5" s="68"/>
      <c r="B5" s="70"/>
      <c r="C5" s="71"/>
      <c r="D5" s="71"/>
      <c r="E5" s="71"/>
      <c r="F5" s="71"/>
      <c r="G5" s="71"/>
      <c r="H5" s="71"/>
      <c r="I5" s="71"/>
      <c r="J5" s="71"/>
      <c r="K5" s="71"/>
      <c r="L5" s="71"/>
      <c r="M5" s="71"/>
      <c r="N5" s="71"/>
      <c r="O5" s="71"/>
      <c r="P5" s="72"/>
    </row>
    <row r="6" spans="1:22" ht="24.75" customHeight="1" x14ac:dyDescent="0.2">
      <c r="A6" s="68"/>
      <c r="B6" s="649" t="s">
        <v>67</v>
      </c>
      <c r="C6" s="650"/>
      <c r="D6" s="650"/>
      <c r="E6" s="650"/>
      <c r="F6" s="650"/>
      <c r="G6" s="650"/>
      <c r="H6" s="650"/>
      <c r="I6" s="650"/>
      <c r="J6" s="650"/>
      <c r="K6" s="650"/>
      <c r="L6" s="650"/>
      <c r="M6" s="650"/>
      <c r="N6" s="650"/>
      <c r="O6" s="650"/>
      <c r="P6" s="651"/>
    </row>
    <row r="7" spans="1:22" ht="16.5" customHeight="1" x14ac:dyDescent="0.2">
      <c r="A7" s="68"/>
      <c r="B7" s="73"/>
      <c r="H7" s="71"/>
      <c r="I7" s="71"/>
      <c r="J7" s="71"/>
      <c r="K7" s="71"/>
      <c r="L7" s="71"/>
      <c r="M7" s="71"/>
      <c r="N7" s="71"/>
      <c r="O7" s="71"/>
      <c r="P7" s="72"/>
      <c r="T7" s="69" t="s">
        <v>312</v>
      </c>
      <c r="U7" s="69" t="s">
        <v>318</v>
      </c>
    </row>
    <row r="8" spans="1:22" ht="15.75" x14ac:dyDescent="0.2">
      <c r="A8" s="68"/>
      <c r="B8" s="682" t="s">
        <v>68</v>
      </c>
      <c r="C8" s="683"/>
      <c r="D8" s="685" t="s">
        <v>207</v>
      </c>
      <c r="E8" s="686"/>
      <c r="F8" s="686"/>
      <c r="G8" s="687"/>
      <c r="H8" s="75"/>
      <c r="I8" s="75"/>
      <c r="J8" s="75"/>
      <c r="K8" s="688" t="s">
        <v>69</v>
      </c>
      <c r="L8" s="688"/>
      <c r="M8" s="688" t="s">
        <v>70</v>
      </c>
      <c r="N8" s="688"/>
      <c r="O8" s="76"/>
      <c r="P8" s="77"/>
      <c r="T8" s="69" t="s">
        <v>313</v>
      </c>
      <c r="U8" s="69" t="s">
        <v>319</v>
      </c>
    </row>
    <row r="9" spans="1:22" ht="15.75" customHeight="1" x14ac:dyDescent="0.25">
      <c r="A9" s="68"/>
      <c r="B9" s="78"/>
      <c r="C9" s="75"/>
      <c r="D9" s="75"/>
      <c r="E9" s="75"/>
      <c r="F9" s="75"/>
      <c r="G9" s="75"/>
      <c r="H9" s="79"/>
      <c r="I9" s="701" t="s">
        <v>71</v>
      </c>
      <c r="J9" s="702"/>
      <c r="K9" s="703">
        <f>M9-2</f>
        <v>44894</v>
      </c>
      <c r="L9" s="704"/>
      <c r="M9" s="703">
        <f>'Listas de chequeo SVCSP'!H9</f>
        <v>44896</v>
      </c>
      <c r="N9" s="704"/>
      <c r="O9" s="80"/>
      <c r="P9" s="81"/>
      <c r="T9" s="69" t="s">
        <v>314</v>
      </c>
      <c r="U9" s="69" t="s">
        <v>320</v>
      </c>
    </row>
    <row r="10" spans="1:22" ht="15" customHeight="1" x14ac:dyDescent="0.2">
      <c r="A10" s="68"/>
      <c r="B10" s="682" t="s">
        <v>72</v>
      </c>
      <c r="C10" s="705"/>
      <c r="D10" s="706">
        <f>'Listas de chequeo SVCSP'!D9</f>
        <v>11001</v>
      </c>
      <c r="E10" s="694"/>
      <c r="F10" s="694"/>
      <c r="G10" s="695"/>
      <c r="H10" s="82"/>
      <c r="I10" s="82"/>
      <c r="J10" s="82"/>
      <c r="K10" s="707"/>
      <c r="L10" s="707"/>
      <c r="M10" s="707"/>
      <c r="N10" s="707"/>
      <c r="O10" s="83"/>
      <c r="P10" s="84"/>
      <c r="T10" s="69" t="s">
        <v>315</v>
      </c>
      <c r="U10" s="69" t="s">
        <v>321</v>
      </c>
    </row>
    <row r="11" spans="1:22" ht="15.75" x14ac:dyDescent="0.25">
      <c r="A11" s="68"/>
      <c r="B11" s="682"/>
      <c r="C11" s="705"/>
      <c r="D11" s="696"/>
      <c r="E11" s="697"/>
      <c r="F11" s="697"/>
      <c r="G11" s="698"/>
      <c r="H11" s="82"/>
      <c r="I11" s="658" t="s">
        <v>73</v>
      </c>
      <c r="J11" s="659"/>
      <c r="K11" s="660">
        <v>0.79166666666666663</v>
      </c>
      <c r="L11" s="661"/>
      <c r="M11" s="660">
        <v>0.33333333333333331</v>
      </c>
      <c r="N11" s="661"/>
      <c r="O11" s="85"/>
      <c r="P11" s="86"/>
      <c r="T11" s="200" t="s">
        <v>316</v>
      </c>
      <c r="U11" s="69" t="s">
        <v>322</v>
      </c>
      <c r="V11" s="201"/>
    </row>
    <row r="12" spans="1:22" ht="15" customHeight="1" x14ac:dyDescent="0.25">
      <c r="A12" s="68"/>
      <c r="B12" s="87"/>
      <c r="C12" s="82"/>
      <c r="D12" s="88"/>
      <c r="E12" s="88"/>
      <c r="F12" s="88"/>
      <c r="G12" s="88"/>
      <c r="H12" s="89"/>
      <c r="I12" s="90"/>
      <c r="J12" s="90"/>
      <c r="K12" s="689">
        <v>0.16666666666666666</v>
      </c>
      <c r="L12" s="690"/>
      <c r="M12" s="689">
        <v>0.16666666666666666</v>
      </c>
      <c r="N12" s="690"/>
      <c r="O12" s="91"/>
      <c r="P12" s="92"/>
      <c r="T12" s="69" t="s">
        <v>317</v>
      </c>
      <c r="U12" s="69" t="s">
        <v>323</v>
      </c>
    </row>
    <row r="13" spans="1:22" ht="15.75" x14ac:dyDescent="0.25">
      <c r="A13" s="68"/>
      <c r="B13" s="691" t="s">
        <v>74</v>
      </c>
      <c r="C13" s="692"/>
      <c r="D13" s="693">
        <f>'Listas de chequeo SVCSP'!D7</f>
        <v>0</v>
      </c>
      <c r="E13" s="694"/>
      <c r="F13" s="694"/>
      <c r="G13" s="695"/>
      <c r="H13" s="89"/>
      <c r="I13" s="658" t="s">
        <v>75</v>
      </c>
      <c r="J13" s="659"/>
      <c r="K13" s="660">
        <f>K11+K12</f>
        <v>0.95833333333333326</v>
      </c>
      <c r="L13" s="661"/>
      <c r="M13" s="699">
        <f>M11+M12</f>
        <v>0.5</v>
      </c>
      <c r="N13" s="700"/>
      <c r="O13" s="91"/>
      <c r="P13" s="92"/>
    </row>
    <row r="14" spans="1:22" ht="15.75" customHeight="1" x14ac:dyDescent="0.2">
      <c r="A14" s="68"/>
      <c r="B14" s="691"/>
      <c r="C14" s="692"/>
      <c r="D14" s="696"/>
      <c r="E14" s="697"/>
      <c r="F14" s="697"/>
      <c r="G14" s="698"/>
      <c r="H14" s="89"/>
      <c r="I14" s="90"/>
      <c r="J14" s="90"/>
      <c r="K14" s="85"/>
      <c r="L14" s="85"/>
      <c r="M14" s="93"/>
      <c r="N14" s="93"/>
      <c r="O14" s="91"/>
      <c r="P14" s="92"/>
    </row>
    <row r="15" spans="1:22" ht="15.75" customHeight="1" x14ac:dyDescent="0.2">
      <c r="A15" s="68"/>
      <c r="B15" s="94"/>
      <c r="C15" s="82"/>
      <c r="D15" s="95"/>
      <c r="E15" s="96"/>
      <c r="F15" s="96"/>
      <c r="G15" s="96"/>
      <c r="H15" s="89"/>
      <c r="I15" s="637" t="s">
        <v>76</v>
      </c>
      <c r="J15" s="638"/>
      <c r="K15" s="641" t="s">
        <v>77</v>
      </c>
      <c r="L15" s="642"/>
      <c r="M15" s="645"/>
      <c r="N15" s="646"/>
      <c r="O15" s="93"/>
      <c r="P15" s="97"/>
    </row>
    <row r="16" spans="1:22" ht="15.75" customHeight="1" x14ac:dyDescent="0.25">
      <c r="A16" s="68"/>
      <c r="B16" s="664" t="s">
        <v>78</v>
      </c>
      <c r="C16" s="665"/>
      <c r="D16" s="666" t="str">
        <f>'Listas de chequeo SVCSP'!H7</f>
        <v>USAQUEN</v>
      </c>
      <c r="E16" s="667"/>
      <c r="F16" s="667"/>
      <c r="G16" s="668"/>
      <c r="H16" s="89"/>
      <c r="I16" s="662"/>
      <c r="J16" s="663"/>
      <c r="K16" s="643"/>
      <c r="L16" s="644"/>
      <c r="M16" s="647"/>
      <c r="N16" s="648"/>
      <c r="O16" s="89"/>
      <c r="P16" s="98"/>
    </row>
    <row r="17" spans="1:16" ht="16.5" customHeight="1" x14ac:dyDescent="0.25">
      <c r="A17" s="68"/>
      <c r="B17" s="99"/>
      <c r="C17" s="100"/>
      <c r="D17" s="101"/>
      <c r="E17" s="101"/>
      <c r="F17" s="101"/>
      <c r="G17" s="101"/>
      <c r="H17" s="89"/>
      <c r="I17" s="662"/>
      <c r="J17" s="663"/>
      <c r="K17" s="641" t="s">
        <v>79</v>
      </c>
      <c r="L17" s="642"/>
      <c r="M17" s="645" t="s">
        <v>211</v>
      </c>
      <c r="N17" s="646"/>
      <c r="O17" s="89"/>
      <c r="P17" s="98"/>
    </row>
    <row r="18" spans="1:16" ht="21.75" customHeight="1" x14ac:dyDescent="0.25">
      <c r="A18" s="68"/>
      <c r="B18" s="669" t="s">
        <v>80</v>
      </c>
      <c r="C18" s="670"/>
      <c r="D18" s="671" t="s">
        <v>332</v>
      </c>
      <c r="E18" s="672"/>
      <c r="F18" s="673"/>
      <c r="G18" s="89"/>
      <c r="H18" s="89"/>
      <c r="I18" s="639"/>
      <c r="J18" s="640"/>
      <c r="K18" s="643"/>
      <c r="L18" s="644"/>
      <c r="M18" s="647"/>
      <c r="N18" s="648"/>
      <c r="O18" s="89"/>
      <c r="P18" s="98"/>
    </row>
    <row r="19" spans="1:16" ht="16.5" customHeight="1" x14ac:dyDescent="0.2">
      <c r="A19" s="68"/>
      <c r="B19" s="102"/>
      <c r="C19" s="89"/>
      <c r="D19" s="89"/>
      <c r="E19" s="89"/>
      <c r="F19" s="89"/>
      <c r="G19" s="89"/>
      <c r="H19" s="89"/>
      <c r="I19" s="637" t="s">
        <v>81</v>
      </c>
      <c r="J19" s="638"/>
      <c r="K19" s="641" t="s">
        <v>248</v>
      </c>
      <c r="L19" s="642"/>
      <c r="M19" s="645"/>
      <c r="N19" s="646"/>
      <c r="O19" s="89"/>
      <c r="P19" s="98"/>
    </row>
    <row r="20" spans="1:16" ht="36.75" customHeight="1" x14ac:dyDescent="0.25">
      <c r="A20" s="68"/>
      <c r="B20" s="99"/>
      <c r="C20" s="100"/>
      <c r="D20" s="101"/>
      <c r="E20" s="101"/>
      <c r="F20" s="101"/>
      <c r="G20" s="101"/>
      <c r="H20" s="89"/>
      <c r="I20" s="639"/>
      <c r="J20" s="640"/>
      <c r="K20" s="643"/>
      <c r="L20" s="644"/>
      <c r="M20" s="647"/>
      <c r="N20" s="648"/>
      <c r="O20" s="89"/>
      <c r="P20" s="98"/>
    </row>
    <row r="21" spans="1:16" ht="16.5" customHeight="1" x14ac:dyDescent="0.25">
      <c r="A21" s="68"/>
      <c r="B21" s="99"/>
      <c r="C21" s="100"/>
      <c r="D21" s="101"/>
      <c r="E21" s="101"/>
      <c r="F21" s="101"/>
      <c r="G21" s="101"/>
      <c r="H21" s="89"/>
      <c r="I21" s="103"/>
      <c r="J21" s="89"/>
      <c r="K21" s="89"/>
      <c r="L21" s="89"/>
      <c r="M21" s="104"/>
      <c r="N21" s="104"/>
      <c r="O21" s="89"/>
      <c r="P21" s="98"/>
    </row>
    <row r="22" spans="1:16" ht="24" customHeight="1" x14ac:dyDescent="0.2">
      <c r="A22" s="68"/>
      <c r="B22" s="649" t="s">
        <v>82</v>
      </c>
      <c r="C22" s="650"/>
      <c r="D22" s="650"/>
      <c r="E22" s="650"/>
      <c r="F22" s="650"/>
      <c r="G22" s="650"/>
      <c r="H22" s="650"/>
      <c r="I22" s="650"/>
      <c r="J22" s="650"/>
      <c r="K22" s="650"/>
      <c r="L22" s="650"/>
      <c r="M22" s="650"/>
      <c r="N22" s="650"/>
      <c r="O22" s="650"/>
      <c r="P22" s="651"/>
    </row>
    <row r="23" spans="1:16" ht="16.5" customHeight="1" x14ac:dyDescent="0.2">
      <c r="A23" s="68"/>
      <c r="B23" s="652" t="s">
        <v>83</v>
      </c>
      <c r="C23" s="653"/>
      <c r="D23" s="653"/>
      <c r="E23" s="653"/>
      <c r="F23" s="653"/>
      <c r="G23" s="653"/>
      <c r="H23" s="653"/>
      <c r="I23" s="653"/>
      <c r="J23" s="653"/>
      <c r="K23" s="653"/>
      <c r="L23" s="653"/>
      <c r="M23" s="653"/>
      <c r="N23" s="653"/>
      <c r="O23" s="653"/>
      <c r="P23" s="654"/>
    </row>
    <row r="24" spans="1:16" ht="16.5" customHeight="1" x14ac:dyDescent="0.2">
      <c r="A24" s="68"/>
      <c r="B24" s="655" t="s">
        <v>84</v>
      </c>
      <c r="C24" s="656"/>
      <c r="D24" s="656"/>
      <c r="E24" s="656"/>
      <c r="F24" s="656"/>
      <c r="G24" s="656"/>
      <c r="H24" s="656"/>
      <c r="I24" s="656"/>
      <c r="J24" s="656"/>
      <c r="K24" s="656"/>
      <c r="L24" s="656"/>
      <c r="M24" s="656"/>
      <c r="N24" s="656"/>
      <c r="O24" s="656"/>
      <c r="P24" s="657"/>
    </row>
    <row r="25" spans="1:16" ht="16.5" customHeight="1" x14ac:dyDescent="0.2">
      <c r="A25" s="68"/>
      <c r="B25" s="634" t="s">
        <v>85</v>
      </c>
      <c r="C25" s="635"/>
      <c r="D25" s="635"/>
      <c r="E25" s="635"/>
      <c r="F25" s="635"/>
      <c r="G25" s="635"/>
      <c r="H25" s="635"/>
      <c r="I25" s="635"/>
      <c r="J25" s="635"/>
      <c r="K25" s="635"/>
      <c r="L25" s="635"/>
      <c r="M25" s="635"/>
      <c r="N25" s="635"/>
      <c r="O25" s="635"/>
      <c r="P25" s="636"/>
    </row>
    <row r="26" spans="1:16" ht="16.5" customHeight="1" x14ac:dyDescent="0.2">
      <c r="A26" s="68"/>
      <c r="B26" s="634" t="s">
        <v>86</v>
      </c>
      <c r="C26" s="635"/>
      <c r="D26" s="635"/>
      <c r="E26" s="635"/>
      <c r="F26" s="635"/>
      <c r="G26" s="635"/>
      <c r="H26" s="635"/>
      <c r="I26" s="635"/>
      <c r="J26" s="635"/>
      <c r="K26" s="635"/>
      <c r="L26" s="635"/>
      <c r="M26" s="635"/>
      <c r="N26" s="635"/>
      <c r="O26" s="635"/>
      <c r="P26" s="636"/>
    </row>
    <row r="27" spans="1:16" ht="16.5" customHeight="1" x14ac:dyDescent="0.2">
      <c r="A27" s="68"/>
      <c r="B27" s="627" t="s">
        <v>87</v>
      </c>
      <c r="C27" s="628"/>
      <c r="D27" s="628"/>
      <c r="E27" s="628"/>
      <c r="F27" s="628"/>
      <c r="G27" s="628"/>
      <c r="H27" s="628"/>
      <c r="I27" s="628"/>
      <c r="J27" s="628"/>
      <c r="K27" s="628"/>
      <c r="L27" s="628"/>
      <c r="M27" s="628"/>
      <c r="N27" s="628"/>
      <c r="O27" s="628"/>
      <c r="P27" s="629"/>
    </row>
    <row r="28" spans="1:16" ht="16.5" customHeight="1" x14ac:dyDescent="0.2">
      <c r="A28" s="68"/>
      <c r="B28" s="627" t="s">
        <v>88</v>
      </c>
      <c r="C28" s="628"/>
      <c r="D28" s="628"/>
      <c r="E28" s="628"/>
      <c r="F28" s="628"/>
      <c r="G28" s="628"/>
      <c r="H28" s="628"/>
      <c r="I28" s="628"/>
      <c r="J28" s="628"/>
      <c r="K28" s="628"/>
      <c r="L28" s="628"/>
      <c r="M28" s="628"/>
      <c r="N28" s="628"/>
      <c r="O28" s="628"/>
      <c r="P28" s="629"/>
    </row>
    <row r="29" spans="1:16" ht="16.5" customHeight="1" x14ac:dyDescent="0.2">
      <c r="A29" s="68"/>
      <c r="B29" s="627" t="s">
        <v>89</v>
      </c>
      <c r="C29" s="628"/>
      <c r="D29" s="628"/>
      <c r="E29" s="628"/>
      <c r="F29" s="628"/>
      <c r="G29" s="628"/>
      <c r="H29" s="628"/>
      <c r="I29" s="628"/>
      <c r="J29" s="628"/>
      <c r="K29" s="628"/>
      <c r="L29" s="628"/>
      <c r="M29" s="628"/>
      <c r="N29" s="628"/>
      <c r="O29" s="628"/>
      <c r="P29" s="629"/>
    </row>
    <row r="30" spans="1:16" ht="16.5" customHeight="1" x14ac:dyDescent="0.2">
      <c r="A30" s="68"/>
      <c r="B30" s="627" t="s">
        <v>90</v>
      </c>
      <c r="C30" s="628"/>
      <c r="D30" s="628"/>
      <c r="E30" s="628"/>
      <c r="F30" s="628"/>
      <c r="G30" s="628"/>
      <c r="H30" s="628"/>
      <c r="I30" s="628"/>
      <c r="J30" s="628"/>
      <c r="K30" s="628"/>
      <c r="L30" s="628"/>
      <c r="M30" s="628"/>
      <c r="N30" s="628"/>
      <c r="O30" s="628"/>
      <c r="P30" s="629"/>
    </row>
    <row r="31" spans="1:16" ht="16.5" customHeight="1" x14ac:dyDescent="0.2">
      <c r="A31" s="68"/>
      <c r="B31" s="627" t="s">
        <v>91</v>
      </c>
      <c r="C31" s="628"/>
      <c r="D31" s="628"/>
      <c r="E31" s="628"/>
      <c r="F31" s="628"/>
      <c r="G31" s="628"/>
      <c r="H31" s="628"/>
      <c r="I31" s="628"/>
      <c r="J31" s="628"/>
      <c r="K31" s="628"/>
      <c r="L31" s="628"/>
      <c r="M31" s="628"/>
      <c r="N31" s="628"/>
      <c r="O31" s="628"/>
      <c r="P31" s="629"/>
    </row>
    <row r="32" spans="1:16" ht="16.5" customHeight="1" thickBot="1" x14ac:dyDescent="0.25">
      <c r="A32" s="68"/>
      <c r="B32" s="630" t="s">
        <v>92</v>
      </c>
      <c r="C32" s="631"/>
      <c r="D32" s="631"/>
      <c r="E32" s="631"/>
      <c r="F32" s="631"/>
      <c r="G32" s="631"/>
      <c r="H32" s="631"/>
      <c r="I32" s="631"/>
      <c r="J32" s="631"/>
      <c r="K32" s="631"/>
      <c r="L32" s="631"/>
      <c r="M32" s="631"/>
      <c r="N32" s="631"/>
      <c r="O32" s="631"/>
      <c r="P32" s="632"/>
    </row>
    <row r="33" spans="1:16" ht="24" customHeight="1" x14ac:dyDescent="0.2">
      <c r="A33" s="68"/>
      <c r="B33" s="368" t="s">
        <v>93</v>
      </c>
      <c r="C33" s="369"/>
      <c r="D33" s="369"/>
      <c r="E33" s="369"/>
      <c r="F33" s="369"/>
      <c r="G33" s="369"/>
      <c r="H33" s="369"/>
      <c r="I33" s="369"/>
      <c r="J33" s="369"/>
      <c r="K33" s="369"/>
      <c r="L33" s="369"/>
      <c r="M33" s="369"/>
      <c r="N33" s="369"/>
      <c r="O33" s="369"/>
      <c r="P33" s="370"/>
    </row>
    <row r="34" spans="1:16" ht="23.25" customHeight="1" x14ac:dyDescent="0.25">
      <c r="A34" s="68"/>
      <c r="B34" s="633" t="s">
        <v>94</v>
      </c>
      <c r="C34" s="633"/>
      <c r="D34" s="633"/>
      <c r="E34" s="633"/>
      <c r="F34" s="633"/>
      <c r="G34" s="633"/>
      <c r="H34" s="633"/>
      <c r="I34" s="633"/>
      <c r="J34" s="633"/>
      <c r="K34" s="633" t="s">
        <v>95</v>
      </c>
      <c r="L34" s="633"/>
      <c r="M34" s="633" t="s">
        <v>96</v>
      </c>
      <c r="N34" s="633"/>
      <c r="O34" s="633"/>
      <c r="P34" s="633"/>
    </row>
    <row r="35" spans="1:16" ht="36" customHeight="1" x14ac:dyDescent="0.25">
      <c r="A35" s="68"/>
      <c r="B35" s="622"/>
      <c r="C35" s="622"/>
      <c r="D35" s="622"/>
      <c r="E35" s="622"/>
      <c r="F35" s="622"/>
      <c r="G35" s="622"/>
      <c r="H35" s="622"/>
      <c r="I35" s="622"/>
      <c r="J35" s="623"/>
      <c r="K35" s="346" t="s">
        <v>234</v>
      </c>
      <c r="L35" s="347"/>
      <c r="M35" s="348"/>
      <c r="N35" s="348"/>
      <c r="O35" s="348"/>
      <c r="P35" s="348"/>
    </row>
    <row r="36" spans="1:16" ht="36" customHeight="1" x14ac:dyDescent="0.25">
      <c r="A36" s="68"/>
      <c r="B36" s="622"/>
      <c r="C36" s="622"/>
      <c r="D36" s="622"/>
      <c r="E36" s="622"/>
      <c r="F36" s="622"/>
      <c r="G36" s="622"/>
      <c r="H36" s="622"/>
      <c r="I36" s="622"/>
      <c r="J36" s="623"/>
      <c r="K36" s="346" t="s">
        <v>234</v>
      </c>
      <c r="L36" s="347"/>
      <c r="M36" s="348"/>
      <c r="N36" s="348"/>
      <c r="O36" s="348"/>
      <c r="P36" s="348"/>
    </row>
    <row r="37" spans="1:16" ht="36" customHeight="1" x14ac:dyDescent="0.25">
      <c r="A37" s="68"/>
      <c r="B37" s="622"/>
      <c r="C37" s="622"/>
      <c r="D37" s="622"/>
      <c r="E37" s="622"/>
      <c r="F37" s="622"/>
      <c r="G37" s="622"/>
      <c r="H37" s="622"/>
      <c r="I37" s="622"/>
      <c r="J37" s="623"/>
      <c r="K37" s="346" t="s">
        <v>234</v>
      </c>
      <c r="L37" s="347"/>
      <c r="M37" s="348"/>
      <c r="N37" s="348"/>
      <c r="O37" s="348"/>
      <c r="P37" s="348"/>
    </row>
    <row r="38" spans="1:16" ht="36" customHeight="1" x14ac:dyDescent="0.25">
      <c r="A38" s="68"/>
      <c r="B38" s="622"/>
      <c r="C38" s="622"/>
      <c r="D38" s="622"/>
      <c r="E38" s="622"/>
      <c r="F38" s="622"/>
      <c r="G38" s="622"/>
      <c r="H38" s="622"/>
      <c r="I38" s="622"/>
      <c r="J38" s="623"/>
      <c r="K38" s="346" t="s">
        <v>234</v>
      </c>
      <c r="L38" s="347"/>
      <c r="M38" s="348"/>
      <c r="N38" s="348"/>
      <c r="O38" s="348"/>
      <c r="P38" s="348"/>
    </row>
    <row r="39" spans="1:16" ht="48.75" customHeight="1" x14ac:dyDescent="0.25">
      <c r="A39" s="68"/>
      <c r="B39" s="624"/>
      <c r="C39" s="624"/>
      <c r="D39" s="624"/>
      <c r="E39" s="624"/>
      <c r="F39" s="624"/>
      <c r="G39" s="624"/>
      <c r="H39" s="624"/>
      <c r="I39" s="624"/>
      <c r="J39" s="625"/>
      <c r="K39" s="346" t="s">
        <v>234</v>
      </c>
      <c r="L39" s="347"/>
      <c r="M39" s="626"/>
      <c r="N39" s="626"/>
      <c r="O39" s="626"/>
      <c r="P39" s="626"/>
    </row>
    <row r="40" spans="1:16" ht="36" customHeight="1" x14ac:dyDescent="0.25">
      <c r="A40" s="68"/>
      <c r="B40" s="622"/>
      <c r="C40" s="622"/>
      <c r="D40" s="622"/>
      <c r="E40" s="622"/>
      <c r="F40" s="622"/>
      <c r="G40" s="622"/>
      <c r="H40" s="622"/>
      <c r="I40" s="622"/>
      <c r="J40" s="623"/>
      <c r="K40" s="346" t="s">
        <v>234</v>
      </c>
      <c r="L40" s="347"/>
      <c r="M40" s="348"/>
      <c r="N40" s="348"/>
      <c r="O40" s="348"/>
      <c r="P40" s="348"/>
    </row>
    <row r="41" spans="1:16" ht="36" customHeight="1" x14ac:dyDescent="0.25">
      <c r="A41" s="68"/>
      <c r="B41" s="624"/>
      <c r="C41" s="624"/>
      <c r="D41" s="624"/>
      <c r="E41" s="624"/>
      <c r="F41" s="624"/>
      <c r="G41" s="624"/>
      <c r="H41" s="624"/>
      <c r="I41" s="624"/>
      <c r="J41" s="625"/>
      <c r="K41" s="346" t="s">
        <v>234</v>
      </c>
      <c r="L41" s="347"/>
      <c r="M41" s="348"/>
      <c r="N41" s="348"/>
      <c r="O41" s="348"/>
      <c r="P41" s="348"/>
    </row>
    <row r="42" spans="1:16" ht="36" customHeight="1" x14ac:dyDescent="0.25">
      <c r="A42" s="68"/>
      <c r="B42" s="622"/>
      <c r="C42" s="622"/>
      <c r="D42" s="622"/>
      <c r="E42" s="622"/>
      <c r="F42" s="622"/>
      <c r="G42" s="622"/>
      <c r="H42" s="622"/>
      <c r="I42" s="622"/>
      <c r="J42" s="623"/>
      <c r="K42" s="346" t="s">
        <v>234</v>
      </c>
      <c r="L42" s="347"/>
      <c r="M42" s="348"/>
      <c r="N42" s="348"/>
      <c r="O42" s="348"/>
      <c r="P42" s="348"/>
    </row>
    <row r="43" spans="1:16" ht="36" customHeight="1" x14ac:dyDescent="0.25">
      <c r="A43" s="68"/>
      <c r="B43" s="622"/>
      <c r="C43" s="622"/>
      <c r="D43" s="622"/>
      <c r="E43" s="622"/>
      <c r="F43" s="622"/>
      <c r="G43" s="622"/>
      <c r="H43" s="622"/>
      <c r="I43" s="622"/>
      <c r="J43" s="623"/>
      <c r="K43" s="346" t="s">
        <v>234</v>
      </c>
      <c r="L43" s="347"/>
      <c r="M43" s="348"/>
      <c r="N43" s="348"/>
      <c r="O43" s="348"/>
      <c r="P43" s="348"/>
    </row>
    <row r="44" spans="1:16" ht="36" customHeight="1" x14ac:dyDescent="0.25">
      <c r="A44" s="68"/>
      <c r="B44" s="622"/>
      <c r="C44" s="622"/>
      <c r="D44" s="622"/>
      <c r="E44" s="622"/>
      <c r="F44" s="622"/>
      <c r="G44" s="622"/>
      <c r="H44" s="622"/>
      <c r="I44" s="622"/>
      <c r="J44" s="623"/>
      <c r="K44" s="346" t="s">
        <v>234</v>
      </c>
      <c r="L44" s="347"/>
      <c r="M44" s="348"/>
      <c r="N44" s="348"/>
      <c r="O44" s="348"/>
      <c r="P44" s="348"/>
    </row>
    <row r="45" spans="1:16" ht="36" customHeight="1" x14ac:dyDescent="0.25">
      <c r="A45" s="68"/>
      <c r="B45" s="622"/>
      <c r="C45" s="622"/>
      <c r="D45" s="622"/>
      <c r="E45" s="622"/>
      <c r="F45" s="622"/>
      <c r="G45" s="622"/>
      <c r="H45" s="622"/>
      <c r="I45" s="622"/>
      <c r="J45" s="623"/>
      <c r="K45" s="346" t="s">
        <v>234</v>
      </c>
      <c r="L45" s="347"/>
      <c r="M45" s="348"/>
      <c r="N45" s="348"/>
      <c r="O45" s="348"/>
      <c r="P45" s="348"/>
    </row>
    <row r="46" spans="1:16" ht="36" customHeight="1" thickBot="1" x14ac:dyDescent="0.3">
      <c r="A46" s="68"/>
      <c r="B46" s="206"/>
      <c r="C46" s="206"/>
      <c r="D46" s="206"/>
      <c r="E46" s="206"/>
      <c r="F46" s="206"/>
      <c r="G46" s="206"/>
      <c r="H46" s="206"/>
      <c r="I46" s="206"/>
      <c r="J46" s="206"/>
      <c r="K46" s="346" t="s">
        <v>234</v>
      </c>
      <c r="L46" s="347"/>
      <c r="M46" s="348"/>
      <c r="N46" s="348"/>
      <c r="O46" s="348"/>
      <c r="P46" s="348"/>
    </row>
    <row r="47" spans="1:16" ht="23.25" customHeight="1" x14ac:dyDescent="0.2">
      <c r="A47" s="68"/>
      <c r="B47" s="362" t="s">
        <v>97</v>
      </c>
      <c r="C47" s="363"/>
      <c r="D47" s="363"/>
      <c r="E47" s="363"/>
      <c r="F47" s="363"/>
      <c r="G47" s="363"/>
      <c r="H47" s="363"/>
      <c r="I47" s="369"/>
      <c r="J47" s="369"/>
      <c r="K47" s="369"/>
      <c r="L47" s="369"/>
      <c r="M47" s="369"/>
      <c r="N47" s="369"/>
      <c r="O47" s="369"/>
      <c r="P47" s="370"/>
    </row>
    <row r="48" spans="1:16" ht="27.75" customHeight="1" x14ac:dyDescent="0.2">
      <c r="A48" s="68"/>
      <c r="B48" s="105"/>
      <c r="C48" s="106"/>
      <c r="D48" s="106"/>
      <c r="E48" s="106"/>
      <c r="F48" s="106"/>
      <c r="G48" s="608" t="s">
        <v>98</v>
      </c>
      <c r="H48" s="609"/>
      <c r="I48" s="609"/>
      <c r="J48" s="609"/>
      <c r="K48" s="610"/>
      <c r="L48" s="608" t="s">
        <v>99</v>
      </c>
      <c r="M48" s="609"/>
      <c r="N48" s="609"/>
      <c r="O48" s="609"/>
      <c r="P48" s="621"/>
    </row>
    <row r="49" spans="1:16" ht="27.75" customHeight="1" x14ac:dyDescent="0.25">
      <c r="A49" s="68"/>
      <c r="B49" s="107" t="s">
        <v>100</v>
      </c>
      <c r="C49" s="82"/>
      <c r="D49" s="617" t="s">
        <v>249</v>
      </c>
      <c r="E49" s="617"/>
      <c r="F49" s="82"/>
      <c r="G49" s="108"/>
      <c r="H49" s="82"/>
      <c r="I49" s="82"/>
      <c r="J49" s="82"/>
      <c r="K49" s="109"/>
      <c r="L49" s="108"/>
      <c r="M49" s="110"/>
      <c r="N49" s="110"/>
      <c r="O49" s="110"/>
      <c r="P49" s="111"/>
    </row>
    <row r="50" spans="1:16" ht="27.75" customHeight="1" x14ac:dyDescent="0.2">
      <c r="A50" s="68"/>
      <c r="B50" s="107"/>
      <c r="C50" s="82"/>
      <c r="D50" s="82"/>
      <c r="E50" s="82"/>
      <c r="F50" s="82"/>
      <c r="G50" s="112" t="s">
        <v>101</v>
      </c>
      <c r="H50" s="82"/>
      <c r="I50" s="82"/>
      <c r="J50" s="82"/>
      <c r="K50" s="109"/>
      <c r="L50" s="112" t="s">
        <v>101</v>
      </c>
      <c r="M50" s="110"/>
      <c r="N50" s="110"/>
      <c r="O50" s="110"/>
      <c r="P50" s="111"/>
    </row>
    <row r="51" spans="1:16" ht="27.75" customHeight="1" x14ac:dyDescent="0.2">
      <c r="A51" s="68"/>
      <c r="B51" s="618" t="s">
        <v>102</v>
      </c>
      <c r="C51" s="619"/>
      <c r="D51" s="619"/>
      <c r="E51" s="620">
        <v>1</v>
      </c>
      <c r="F51" s="82"/>
      <c r="G51" s="112"/>
      <c r="H51" s="82"/>
      <c r="I51" s="82"/>
      <c r="J51" s="82"/>
      <c r="K51" s="109"/>
      <c r="L51" s="112"/>
      <c r="M51" s="110"/>
      <c r="N51" s="110"/>
      <c r="O51" s="110"/>
      <c r="P51" s="111"/>
    </row>
    <row r="52" spans="1:16" ht="27.75" customHeight="1" x14ac:dyDescent="0.2">
      <c r="A52" s="68"/>
      <c r="B52" s="618"/>
      <c r="C52" s="619"/>
      <c r="D52" s="619"/>
      <c r="E52" s="620"/>
      <c r="F52" s="82"/>
      <c r="G52" s="112"/>
      <c r="H52" s="82"/>
      <c r="I52" s="82"/>
      <c r="J52" s="82"/>
      <c r="K52" s="109"/>
      <c r="L52" s="112"/>
      <c r="M52" s="110"/>
      <c r="N52" s="110"/>
      <c r="O52" s="110"/>
      <c r="P52" s="111"/>
    </row>
    <row r="53" spans="1:16" ht="27.75" customHeight="1" x14ac:dyDescent="0.2">
      <c r="A53" s="68"/>
      <c r="B53" s="107"/>
      <c r="C53" s="82"/>
      <c r="D53" s="82"/>
      <c r="E53" s="82"/>
      <c r="F53" s="82"/>
      <c r="G53" s="112"/>
      <c r="H53" s="82"/>
      <c r="I53" s="82"/>
      <c r="J53" s="82"/>
      <c r="K53" s="109"/>
      <c r="L53" s="112"/>
      <c r="M53" s="110"/>
      <c r="N53" s="110"/>
      <c r="O53" s="110"/>
      <c r="P53" s="111"/>
    </row>
    <row r="54" spans="1:16" ht="51" customHeight="1" x14ac:dyDescent="0.2">
      <c r="A54" s="68"/>
      <c r="B54" s="618" t="s">
        <v>103</v>
      </c>
      <c r="C54" s="619"/>
      <c r="D54" s="619"/>
      <c r="E54" s="162" t="s">
        <v>29</v>
      </c>
      <c r="F54" s="82"/>
      <c r="G54" s="108"/>
      <c r="H54" s="82"/>
      <c r="I54" s="82"/>
      <c r="J54" s="82"/>
      <c r="K54" s="109"/>
      <c r="L54" s="108"/>
      <c r="M54" s="110"/>
      <c r="N54" s="110"/>
      <c r="O54" s="110"/>
      <c r="P54" s="111"/>
    </row>
    <row r="55" spans="1:16" ht="27.75" customHeight="1" x14ac:dyDescent="0.2">
      <c r="A55" s="68"/>
      <c r="B55" s="107"/>
      <c r="C55" s="82"/>
      <c r="D55" s="82"/>
      <c r="E55" s="82"/>
      <c r="F55" s="82"/>
      <c r="G55" s="108"/>
      <c r="H55" s="82"/>
      <c r="I55" s="82"/>
      <c r="J55" s="82"/>
      <c r="K55" s="109"/>
      <c r="L55" s="108"/>
      <c r="M55" s="110"/>
      <c r="N55" s="110"/>
      <c r="O55" s="110"/>
      <c r="P55" s="111"/>
    </row>
    <row r="56" spans="1:16" ht="27.75" customHeight="1" x14ac:dyDescent="0.2">
      <c r="A56" s="68"/>
      <c r="B56" s="618" t="s">
        <v>104</v>
      </c>
      <c r="C56" s="619"/>
      <c r="D56" s="619"/>
      <c r="E56" s="620" t="s">
        <v>29</v>
      </c>
      <c r="F56" s="82"/>
      <c r="G56" s="108"/>
      <c r="H56" s="82"/>
      <c r="I56" s="82"/>
      <c r="J56" s="82"/>
      <c r="K56" s="109"/>
      <c r="L56" s="108"/>
      <c r="M56" s="110"/>
      <c r="N56" s="110"/>
      <c r="O56" s="110"/>
      <c r="P56" s="111"/>
    </row>
    <row r="57" spans="1:16" ht="27.75" customHeight="1" x14ac:dyDescent="0.2">
      <c r="A57" s="68"/>
      <c r="B57" s="618"/>
      <c r="C57" s="619"/>
      <c r="D57" s="619"/>
      <c r="E57" s="620"/>
      <c r="F57" s="82"/>
      <c r="G57" s="108"/>
      <c r="H57" s="82"/>
      <c r="I57" s="82"/>
      <c r="J57" s="82"/>
      <c r="K57" s="109"/>
      <c r="L57" s="108"/>
      <c r="M57" s="110"/>
      <c r="N57" s="110"/>
      <c r="O57" s="110"/>
      <c r="P57" s="111"/>
    </row>
    <row r="58" spans="1:16" ht="15" customHeight="1" x14ac:dyDescent="0.2">
      <c r="A58" s="68"/>
      <c r="B58" s="107"/>
      <c r="C58" s="82"/>
      <c r="D58" s="82"/>
      <c r="E58" s="82"/>
      <c r="F58" s="82"/>
      <c r="G58" s="108"/>
      <c r="H58" s="82"/>
      <c r="I58" s="82"/>
      <c r="J58" s="82"/>
      <c r="K58" s="109"/>
      <c r="L58" s="108"/>
      <c r="M58" s="110"/>
      <c r="N58" s="110"/>
      <c r="O58" s="110"/>
      <c r="P58" s="111"/>
    </row>
    <row r="59" spans="1:16" ht="15" customHeight="1" x14ac:dyDescent="0.2">
      <c r="A59" s="68"/>
      <c r="B59" s="113" t="s">
        <v>105</v>
      </c>
      <c r="C59" s="82"/>
      <c r="D59" s="82"/>
      <c r="E59" s="82"/>
      <c r="F59" s="82"/>
      <c r="G59" s="108"/>
      <c r="H59" s="82"/>
      <c r="I59" s="82"/>
      <c r="J59" s="82"/>
      <c r="K59" s="109"/>
      <c r="L59" s="108"/>
      <c r="M59" s="110"/>
      <c r="N59" s="110"/>
      <c r="O59" s="110"/>
      <c r="P59" s="111"/>
    </row>
    <row r="60" spans="1:16" ht="15" customHeight="1" x14ac:dyDescent="0.2">
      <c r="A60" s="68"/>
      <c r="B60" s="114"/>
      <c r="C60" s="82"/>
      <c r="D60" s="82"/>
      <c r="E60" s="82"/>
      <c r="F60" s="82"/>
      <c r="G60" s="108"/>
      <c r="H60" s="82"/>
      <c r="I60" s="82"/>
      <c r="J60" s="82"/>
      <c r="K60" s="109"/>
      <c r="L60" s="108"/>
      <c r="M60" s="82"/>
      <c r="N60" s="82"/>
      <c r="O60" s="82"/>
      <c r="P60" s="84"/>
    </row>
    <row r="61" spans="1:16" ht="57.75" customHeight="1" x14ac:dyDescent="0.2">
      <c r="A61" s="68"/>
      <c r="B61" s="172" t="s">
        <v>212</v>
      </c>
      <c r="C61" s="173"/>
      <c r="D61" s="173"/>
      <c r="E61" s="173"/>
      <c r="F61" s="174"/>
      <c r="G61" s="108"/>
      <c r="H61" s="82"/>
      <c r="I61" s="82"/>
      <c r="J61" s="82"/>
      <c r="K61" s="109"/>
      <c r="L61" s="108"/>
      <c r="M61" s="82"/>
      <c r="N61" s="82"/>
      <c r="O61" s="82"/>
      <c r="P61" s="84"/>
    </row>
    <row r="62" spans="1:16" ht="318.75" customHeight="1" x14ac:dyDescent="0.2">
      <c r="A62" s="68"/>
      <c r="B62" s="175"/>
      <c r="C62" s="176"/>
      <c r="D62" s="176"/>
      <c r="E62" s="176"/>
      <c r="F62" s="177"/>
      <c r="G62" s="108"/>
      <c r="H62" s="82"/>
      <c r="I62" s="82"/>
      <c r="J62" s="82"/>
      <c r="K62" s="109"/>
      <c r="L62" s="108"/>
      <c r="M62" s="110"/>
      <c r="N62" s="110"/>
      <c r="O62" s="110"/>
      <c r="P62" s="111"/>
    </row>
    <row r="63" spans="1:16" ht="259.5" customHeight="1" x14ac:dyDescent="0.25">
      <c r="A63" s="68"/>
      <c r="B63" s="178"/>
      <c r="C63" s="179"/>
      <c r="D63" s="179"/>
      <c r="E63" s="179"/>
      <c r="F63" s="180"/>
      <c r="G63" s="181" t="s">
        <v>214</v>
      </c>
      <c r="H63" s="82"/>
      <c r="I63" s="82"/>
      <c r="J63" s="82"/>
      <c r="K63" s="109"/>
      <c r="L63" s="108"/>
      <c r="M63" s="110"/>
      <c r="N63" s="110"/>
      <c r="O63" s="110"/>
      <c r="P63" s="111"/>
    </row>
    <row r="64" spans="1:16" ht="16.5" customHeight="1" x14ac:dyDescent="0.2">
      <c r="A64" s="68"/>
      <c r="B64" s="608" t="s">
        <v>106</v>
      </c>
      <c r="C64" s="609"/>
      <c r="D64" s="609"/>
      <c r="E64" s="609"/>
      <c r="F64" s="610"/>
      <c r="G64" s="608" t="s">
        <v>107</v>
      </c>
      <c r="H64" s="609"/>
      <c r="I64" s="609"/>
      <c r="J64" s="609"/>
      <c r="K64" s="610"/>
      <c r="L64" s="608" t="s">
        <v>108</v>
      </c>
      <c r="M64" s="609"/>
      <c r="N64" s="609"/>
      <c r="O64" s="609"/>
      <c r="P64" s="610"/>
    </row>
    <row r="65" spans="1:18" ht="65.25" customHeight="1" x14ac:dyDescent="0.25">
      <c r="A65" s="68"/>
      <c r="B65" s="611" t="s">
        <v>222</v>
      </c>
      <c r="C65" s="612"/>
      <c r="D65" s="612"/>
      <c r="E65" s="612"/>
      <c r="F65" s="613"/>
      <c r="H65" s="168"/>
      <c r="I65" s="168"/>
      <c r="J65" s="168"/>
      <c r="K65" s="168"/>
      <c r="L65" s="168"/>
      <c r="M65" s="168"/>
      <c r="N65" s="168"/>
      <c r="O65" s="168"/>
      <c r="P65" s="169"/>
    </row>
    <row r="66" spans="1:18" ht="91.5" customHeight="1" x14ac:dyDescent="0.25">
      <c r="A66" s="68"/>
      <c r="B66" s="614"/>
      <c r="C66" s="615"/>
      <c r="D66" s="615"/>
      <c r="E66" s="615"/>
      <c r="F66" s="616"/>
      <c r="G66" s="181"/>
      <c r="H66" s="170"/>
      <c r="I66" s="170"/>
      <c r="J66" s="170"/>
      <c r="K66" s="170"/>
      <c r="L66" s="170"/>
      <c r="M66" s="170"/>
      <c r="N66" s="170"/>
      <c r="O66" s="170"/>
      <c r="P66" s="171"/>
    </row>
    <row r="67" spans="1:18" ht="24" customHeight="1" thickBot="1" x14ac:dyDescent="0.25">
      <c r="A67" s="68"/>
      <c r="B67" s="592" t="s">
        <v>109</v>
      </c>
      <c r="C67" s="593"/>
      <c r="D67" s="593"/>
      <c r="E67" s="593"/>
      <c r="F67" s="593"/>
      <c r="G67" s="593"/>
      <c r="H67" s="593"/>
      <c r="I67" s="593"/>
      <c r="J67" s="593"/>
      <c r="K67" s="593"/>
      <c r="L67" s="363"/>
      <c r="M67" s="593"/>
      <c r="N67" s="593"/>
      <c r="O67" s="593"/>
      <c r="P67" s="594"/>
    </row>
    <row r="68" spans="1:18" ht="39.75" customHeight="1" thickBot="1" x14ac:dyDescent="0.25">
      <c r="A68" s="68"/>
      <c r="B68" s="115" t="s">
        <v>110</v>
      </c>
      <c r="C68" s="116"/>
      <c r="D68" s="116"/>
      <c r="E68" s="116"/>
      <c r="F68" s="116"/>
      <c r="G68" s="116"/>
      <c r="H68" s="116"/>
      <c r="I68" s="116"/>
      <c r="J68" s="116"/>
      <c r="K68" s="595" t="s">
        <v>324</v>
      </c>
      <c r="L68" s="596"/>
      <c r="M68" s="596"/>
      <c r="N68" s="596"/>
      <c r="O68" s="596"/>
      <c r="P68" s="597"/>
    </row>
    <row r="69" spans="1:18" ht="99.75" customHeight="1" x14ac:dyDescent="0.2">
      <c r="A69" s="68"/>
      <c r="B69" s="587" t="s">
        <v>258</v>
      </c>
      <c r="C69" s="588"/>
      <c r="D69" s="588"/>
      <c r="E69" s="601"/>
      <c r="F69" s="602" t="s">
        <v>259</v>
      </c>
      <c r="G69" s="603"/>
      <c r="H69" s="604"/>
      <c r="I69" s="587" t="s">
        <v>260</v>
      </c>
      <c r="J69" s="588"/>
      <c r="K69" s="588"/>
      <c r="L69" s="588"/>
      <c r="M69" s="601"/>
      <c r="N69" s="602" t="s">
        <v>261</v>
      </c>
      <c r="O69" s="603"/>
      <c r="P69" s="605"/>
    </row>
    <row r="70" spans="1:18" ht="18.75" customHeight="1" x14ac:dyDescent="0.2">
      <c r="A70" s="68"/>
      <c r="B70" s="216" t="s">
        <v>262</v>
      </c>
      <c r="C70" s="217" t="s">
        <v>263</v>
      </c>
      <c r="D70" s="606" t="s">
        <v>264</v>
      </c>
      <c r="E70" s="607"/>
      <c r="F70" s="598" t="s">
        <v>265</v>
      </c>
      <c r="G70" s="599"/>
      <c r="H70" s="218" t="s">
        <v>266</v>
      </c>
      <c r="I70" s="233" t="s">
        <v>267</v>
      </c>
      <c r="J70" s="219" t="s">
        <v>268</v>
      </c>
      <c r="K70" s="219" t="s">
        <v>269</v>
      </c>
      <c r="L70" s="555" t="s">
        <v>270</v>
      </c>
      <c r="M70" s="600"/>
      <c r="N70" s="220" t="s">
        <v>271</v>
      </c>
      <c r="O70" s="221" t="s">
        <v>272</v>
      </c>
      <c r="P70" s="222" t="s">
        <v>273</v>
      </c>
    </row>
    <row r="71" spans="1:18" ht="30.75" customHeight="1" thickBot="1" x14ac:dyDescent="0.25">
      <c r="A71" s="68"/>
      <c r="B71" s="223">
        <v>3</v>
      </c>
      <c r="C71" s="223">
        <v>1</v>
      </c>
      <c r="D71" s="223">
        <v>0</v>
      </c>
      <c r="E71" s="223">
        <v>4</v>
      </c>
      <c r="F71" s="582">
        <v>0</v>
      </c>
      <c r="G71" s="583"/>
      <c r="H71" s="224">
        <v>0</v>
      </c>
      <c r="I71" s="225"/>
      <c r="J71" s="224"/>
      <c r="K71" s="224"/>
      <c r="L71" s="584"/>
      <c r="M71" s="585"/>
      <c r="N71" s="226"/>
      <c r="O71" s="227"/>
      <c r="P71" s="228"/>
    </row>
    <row r="72" spans="1:18" ht="31.5" customHeight="1" thickBot="1" x14ac:dyDescent="0.25">
      <c r="A72" s="68"/>
      <c r="B72" s="586"/>
      <c r="C72" s="586"/>
      <c r="D72" s="586"/>
      <c r="E72" s="586"/>
      <c r="F72" s="586"/>
      <c r="G72" s="586"/>
      <c r="H72" s="586"/>
      <c r="I72" s="586"/>
      <c r="J72" s="586"/>
      <c r="K72" s="586"/>
      <c r="L72" s="586"/>
      <c r="M72" s="586"/>
      <c r="N72" s="586"/>
      <c r="O72" s="586"/>
      <c r="P72" s="586"/>
    </row>
    <row r="73" spans="1:18" ht="71.25" customHeight="1" x14ac:dyDescent="0.2">
      <c r="A73" s="68"/>
      <c r="B73" s="587" t="s">
        <v>274</v>
      </c>
      <c r="C73" s="588"/>
      <c r="D73" s="589"/>
      <c r="E73" s="576" t="s">
        <v>275</v>
      </c>
      <c r="F73" s="577"/>
      <c r="G73" s="578"/>
      <c r="H73" s="590" t="s">
        <v>276</v>
      </c>
      <c r="I73" s="591"/>
      <c r="J73" s="591"/>
      <c r="K73" s="591"/>
      <c r="L73" s="591"/>
      <c r="M73" s="591"/>
      <c r="N73" s="591"/>
      <c r="O73" s="591"/>
      <c r="P73" s="591"/>
    </row>
    <row r="74" spans="1:18" ht="64.5" customHeight="1" thickBot="1" x14ac:dyDescent="0.25">
      <c r="A74" s="68"/>
      <c r="B74" s="220" t="s">
        <v>271</v>
      </c>
      <c r="C74" s="221" t="s">
        <v>277</v>
      </c>
      <c r="D74" s="229" t="s">
        <v>273</v>
      </c>
      <c r="E74" s="579" t="s">
        <v>278</v>
      </c>
      <c r="F74" s="580"/>
      <c r="G74" s="581"/>
      <c r="H74" s="220" t="s">
        <v>279</v>
      </c>
      <c r="I74" s="221" t="s">
        <v>280</v>
      </c>
      <c r="J74" s="221" t="s">
        <v>281</v>
      </c>
      <c r="K74" s="574" t="s">
        <v>282</v>
      </c>
      <c r="L74" s="575"/>
      <c r="M74" s="574" t="s">
        <v>283</v>
      </c>
      <c r="N74" s="575"/>
      <c r="O74" s="269" t="s">
        <v>284</v>
      </c>
    </row>
    <row r="75" spans="1:18" ht="7.5" customHeight="1" thickBot="1" x14ac:dyDescent="0.3">
      <c r="A75" s="68"/>
      <c r="B75" s="230"/>
      <c r="C75" s="231"/>
      <c r="D75" s="232"/>
      <c r="E75" s="250" t="e">
        <f>AVERAGE(D75,P71)</f>
        <v>#DIV/0!</v>
      </c>
      <c r="F75" s="251"/>
      <c r="G75" s="252"/>
      <c r="H75" s="230"/>
      <c r="I75" s="231"/>
      <c r="J75" s="231"/>
      <c r="K75" s="253"/>
      <c r="L75" s="254"/>
      <c r="M75" s="253"/>
      <c r="N75" s="254"/>
      <c r="O75" s="263"/>
      <c r="P75" s="271"/>
    </row>
    <row r="76" spans="1:18" ht="30" customHeight="1" thickBot="1" x14ac:dyDescent="0.3">
      <c r="A76" s="68"/>
      <c r="B76" s="255"/>
      <c r="C76" s="255"/>
      <c r="D76" s="255"/>
      <c r="E76" s="255"/>
      <c r="F76" s="255"/>
      <c r="G76" s="255"/>
      <c r="H76" s="255"/>
      <c r="I76" s="255"/>
      <c r="J76" s="255"/>
      <c r="K76" s="255"/>
      <c r="L76" s="255"/>
      <c r="M76" s="255"/>
      <c r="N76" s="255"/>
      <c r="O76" s="264"/>
      <c r="P76" s="271"/>
      <c r="Q76" s="249"/>
    </row>
    <row r="77" spans="1:18" ht="63.75" customHeight="1" x14ac:dyDescent="0.3">
      <c r="A77" s="68"/>
      <c r="B77" s="256" t="s">
        <v>285</v>
      </c>
      <c r="C77" s="257"/>
      <c r="D77" s="257"/>
      <c r="E77" s="257"/>
      <c r="F77" s="257"/>
      <c r="G77" s="257"/>
      <c r="H77" s="257"/>
      <c r="I77" s="257"/>
      <c r="J77" s="258"/>
      <c r="K77" s="247" t="s">
        <v>286</v>
      </c>
      <c r="L77" s="248"/>
      <c r="M77" s="248"/>
      <c r="N77" s="248"/>
      <c r="O77" s="265"/>
      <c r="P77" s="270" t="s">
        <v>275</v>
      </c>
      <c r="Q77" s="259">
        <v>50</v>
      </c>
      <c r="R77" s="261" t="s">
        <v>304</v>
      </c>
    </row>
    <row r="78" spans="1:18" ht="71.25" customHeight="1" x14ac:dyDescent="0.3">
      <c r="A78" s="68"/>
      <c r="B78" s="233" t="s">
        <v>287</v>
      </c>
      <c r="C78" s="553" t="s">
        <v>288</v>
      </c>
      <c r="D78" s="561"/>
      <c r="E78" s="219" t="s">
        <v>289</v>
      </c>
      <c r="F78" s="219" t="s">
        <v>290</v>
      </c>
      <c r="G78" s="553" t="s">
        <v>291</v>
      </c>
      <c r="H78" s="561"/>
      <c r="I78" s="553" t="s">
        <v>292</v>
      </c>
      <c r="J78" s="554"/>
      <c r="K78" s="562" t="s">
        <v>293</v>
      </c>
      <c r="L78" s="555"/>
      <c r="M78" s="555" t="s">
        <v>294</v>
      </c>
      <c r="N78" s="555"/>
      <c r="O78" s="266"/>
      <c r="P78" s="268" t="s">
        <v>278</v>
      </c>
      <c r="Q78" s="259">
        <v>50</v>
      </c>
      <c r="R78" s="261" t="s">
        <v>305</v>
      </c>
    </row>
    <row r="79" spans="1:18" ht="51.75" customHeight="1" thickBot="1" x14ac:dyDescent="0.35">
      <c r="A79" s="68"/>
      <c r="B79" s="230"/>
      <c r="C79" s="568"/>
      <c r="D79" s="569"/>
      <c r="E79" s="234"/>
      <c r="F79" s="234"/>
      <c r="G79" s="674"/>
      <c r="H79" s="675"/>
      <c r="I79" s="676"/>
      <c r="J79" s="676"/>
      <c r="K79" s="677"/>
      <c r="L79" s="678"/>
      <c r="M79" s="678"/>
      <c r="N79" s="678"/>
      <c r="O79" s="267"/>
      <c r="P79" s="262">
        <f>Q79%</f>
        <v>0.5</v>
      </c>
      <c r="Q79" s="260">
        <f>AVERAGE(Q77:Q78)</f>
        <v>50</v>
      </c>
    </row>
    <row r="80" spans="1:18" ht="24" customHeight="1" thickBot="1" x14ac:dyDescent="0.25">
      <c r="A80" s="68"/>
      <c r="B80" s="556" t="s">
        <v>111</v>
      </c>
      <c r="C80" s="557"/>
      <c r="D80" s="557"/>
      <c r="E80" s="557"/>
      <c r="F80" s="557"/>
      <c r="G80" s="557"/>
      <c r="H80" s="557"/>
      <c r="I80" s="557"/>
      <c r="J80" s="557"/>
      <c r="K80" s="557"/>
      <c r="L80" s="557"/>
      <c r="M80" s="557"/>
      <c r="N80" s="557"/>
      <c r="O80" s="557"/>
      <c r="P80" s="558"/>
    </row>
    <row r="81" spans="1:16" ht="38.25" customHeight="1" x14ac:dyDescent="0.2">
      <c r="A81" s="68"/>
      <c r="B81" s="559" t="s">
        <v>112</v>
      </c>
      <c r="C81" s="559"/>
      <c r="D81" s="559"/>
      <c r="E81" s="559"/>
      <c r="F81" s="559"/>
      <c r="G81" s="559"/>
      <c r="H81" s="559"/>
      <c r="I81" s="559"/>
      <c r="J81" s="117" t="s">
        <v>16</v>
      </c>
      <c r="K81" s="117" t="s">
        <v>17</v>
      </c>
      <c r="L81" s="560" t="s">
        <v>18</v>
      </c>
      <c r="M81" s="560"/>
      <c r="N81" s="560"/>
      <c r="O81" s="560"/>
      <c r="P81" s="560"/>
    </row>
    <row r="82" spans="1:16" ht="137.25" customHeight="1" x14ac:dyDescent="0.2">
      <c r="A82" s="68"/>
      <c r="B82" s="447" t="s">
        <v>113</v>
      </c>
      <c r="C82" s="448"/>
      <c r="D82" s="448"/>
      <c r="E82" s="448"/>
      <c r="F82" s="448"/>
      <c r="G82" s="448"/>
      <c r="H82" s="448"/>
      <c r="I82" s="449"/>
      <c r="J82" s="118">
        <v>3</v>
      </c>
      <c r="K82" s="119">
        <f>'Listas de chequeo SVCSP'!G14</f>
        <v>3</v>
      </c>
      <c r="L82" s="571" t="str">
        <f>'Listas de chequeo SVCSP'!H14</f>
        <v>La UPGD cuenta con talento humando responsable para la Vigilancia en Salud Publica de Eventos de Interés en Salud Publica,    capacitado en el proceso de Vigilancia en Salud Publica y Notificación de Eventos de Interés en Salud Publica.</v>
      </c>
      <c r="M82" s="572"/>
      <c r="N82" s="572"/>
      <c r="O82" s="572"/>
      <c r="P82" s="573"/>
    </row>
    <row r="83" spans="1:16" ht="137.25" customHeight="1" x14ac:dyDescent="0.2">
      <c r="A83" s="68"/>
      <c r="B83" s="447" t="s">
        <v>114</v>
      </c>
      <c r="C83" s="448"/>
      <c r="D83" s="448"/>
      <c r="E83" s="448"/>
      <c r="F83" s="448"/>
      <c r="G83" s="448"/>
      <c r="H83" s="448"/>
      <c r="I83" s="449"/>
      <c r="J83" s="118">
        <v>3</v>
      </c>
      <c r="K83" s="119">
        <f>'Listas de chequeo SVCSP'!G15</f>
        <v>3</v>
      </c>
      <c r="L83" s="571" t="str">
        <f>'Listas de chequeo SVCSP'!H15</f>
        <v xml:space="preserve">La UPGD Cuenta con la infraestructura necesaria para cumplir con los procesos de Vigilancia en Salud Publica (Hardware, Software, Internet, Fax o Escáner, permisos de administrador, paquete office). La UPGD tiene instalado la ultima versión   del aplicativo SIVIGILA con su ultima actualización  6.2.0 Act KB 00088  adecuadamente y utiliza fichas de notificacion actualizadas. </v>
      </c>
      <c r="M83" s="572"/>
      <c r="N83" s="572"/>
      <c r="O83" s="572"/>
      <c r="P83" s="573"/>
    </row>
    <row r="84" spans="1:16" ht="137.25" customHeight="1" x14ac:dyDescent="0.2">
      <c r="A84" s="68"/>
      <c r="B84" s="447" t="s">
        <v>115</v>
      </c>
      <c r="C84" s="448"/>
      <c r="D84" s="448"/>
      <c r="E84" s="448"/>
      <c r="F84" s="448"/>
      <c r="G84" s="448"/>
      <c r="H84" s="448"/>
      <c r="I84" s="449"/>
      <c r="J84" s="118">
        <v>4</v>
      </c>
      <c r="K84" s="119">
        <f>'Listas de chequeo SVCSP'!G16</f>
        <v>4</v>
      </c>
      <c r="L84" s="546" t="str">
        <f>'Listas de chequeo SVCSP'!H16</f>
        <v>Se evidencia concordancia de la caracterizaciòn del aplicativo Sivigila con la informaciòn disponible en REPS . Se revisa en la tabla de la  UPGD del aplicativo Sivigila no se evidencia caracterizaciones diferentes a la de la institucion.</v>
      </c>
      <c r="M84" s="546"/>
      <c r="N84" s="546"/>
      <c r="O84" s="546"/>
      <c r="P84" s="546"/>
    </row>
    <row r="85" spans="1:16" ht="16.5" customHeight="1" x14ac:dyDescent="0.2">
      <c r="A85" s="68"/>
      <c r="B85" s="570" t="s">
        <v>23</v>
      </c>
      <c r="C85" s="570"/>
      <c r="D85" s="570"/>
      <c r="E85" s="570"/>
      <c r="F85" s="570"/>
      <c r="G85" s="570"/>
      <c r="H85" s="570"/>
      <c r="I85" s="570"/>
      <c r="J85" s="120">
        <f>SUM(J82:J84)</f>
        <v>10</v>
      </c>
      <c r="K85" s="121">
        <f>K82+K83+K84</f>
        <v>10</v>
      </c>
      <c r="L85" s="455"/>
      <c r="M85" s="456"/>
      <c r="N85" s="456"/>
      <c r="O85" s="456"/>
      <c r="P85" s="457"/>
    </row>
    <row r="86" spans="1:16" ht="10.5" customHeight="1" x14ac:dyDescent="0.2">
      <c r="A86" s="68"/>
      <c r="B86" s="431"/>
      <c r="C86" s="431"/>
      <c r="D86" s="431"/>
      <c r="E86" s="431"/>
      <c r="F86" s="431"/>
      <c r="G86" s="431"/>
      <c r="H86" s="431"/>
      <c r="I86" s="431"/>
      <c r="J86" s="431"/>
      <c r="K86" s="431"/>
      <c r="L86" s="431"/>
      <c r="M86" s="431"/>
      <c r="N86" s="431"/>
      <c r="O86" s="431"/>
      <c r="P86" s="432"/>
    </row>
    <row r="87" spans="1:16" ht="31.5" customHeight="1" x14ac:dyDescent="0.2">
      <c r="A87" s="68"/>
      <c r="B87" s="559" t="s">
        <v>116</v>
      </c>
      <c r="C87" s="559"/>
      <c r="D87" s="559"/>
      <c r="E87" s="559"/>
      <c r="F87" s="559"/>
      <c r="G87" s="559"/>
      <c r="H87" s="559"/>
      <c r="I87" s="559"/>
      <c r="J87" s="117" t="s">
        <v>16</v>
      </c>
      <c r="K87" s="117" t="s">
        <v>17</v>
      </c>
      <c r="L87" s="434" t="s">
        <v>18</v>
      </c>
      <c r="M87" s="434"/>
      <c r="N87" s="434"/>
      <c r="O87" s="434"/>
      <c r="P87" s="434"/>
    </row>
    <row r="88" spans="1:16" ht="106.5" customHeight="1" x14ac:dyDescent="0.2">
      <c r="A88" s="68"/>
      <c r="B88" s="447" t="s">
        <v>295</v>
      </c>
      <c r="C88" s="448"/>
      <c r="D88" s="448"/>
      <c r="E88" s="448"/>
      <c r="F88" s="448"/>
      <c r="G88" s="448"/>
      <c r="H88" s="448"/>
      <c r="I88" s="449"/>
      <c r="J88" s="118">
        <v>2</v>
      </c>
      <c r="K88" s="189">
        <f>'Listas de chequeo SVCSP'!G19</f>
        <v>2</v>
      </c>
      <c r="L88" s="546" t="str">
        <f>'Listas de chequeo SVCSP'!H19</f>
        <v>La UPGD participa activamente en el Comité Epidemiológico Local de forma mensual.</v>
      </c>
      <c r="M88" s="546"/>
      <c r="N88" s="546"/>
      <c r="O88" s="546"/>
      <c r="P88" s="546"/>
    </row>
    <row r="89" spans="1:16" ht="106.5" customHeight="1" x14ac:dyDescent="0.2">
      <c r="A89" s="68"/>
      <c r="B89" s="447" t="s">
        <v>117</v>
      </c>
      <c r="C89" s="448"/>
      <c r="D89" s="448"/>
      <c r="E89" s="448"/>
      <c r="F89" s="448"/>
      <c r="G89" s="448"/>
      <c r="H89" s="448"/>
      <c r="I89" s="449"/>
      <c r="J89" s="118">
        <v>2</v>
      </c>
      <c r="K89" s="189">
        <f>'Listas de chequeo SVCSP'!G20</f>
        <v>2</v>
      </c>
      <c r="L89" s="546" t="str">
        <f>'Listas de chequeo SVCSP'!H20</f>
        <v>La UPGD Socializa los temas tratados en el Comité Epidemiológico Local al interior de la institucion,  Cove de febrero,  Cove de marzo  socializado el  XX  Cove de Abril socializado el xx   Presenta como soportes</v>
      </c>
      <c r="M89" s="546"/>
      <c r="N89" s="546"/>
      <c r="O89" s="546"/>
      <c r="P89" s="546"/>
    </row>
    <row r="90" spans="1:16" ht="106.5" customHeight="1" x14ac:dyDescent="0.2">
      <c r="A90" s="68"/>
      <c r="B90" s="522" t="s">
        <v>118</v>
      </c>
      <c r="C90" s="522"/>
      <c r="D90" s="522"/>
      <c r="E90" s="522"/>
      <c r="F90" s="522"/>
      <c r="G90" s="522"/>
      <c r="H90" s="522"/>
      <c r="I90" s="522"/>
      <c r="J90" s="118">
        <v>2</v>
      </c>
      <c r="K90" s="189">
        <f>'Listas de chequeo SVCSP'!G21</f>
        <v>2</v>
      </c>
      <c r="L90" s="546" t="str">
        <f>'Listas de chequeo SVCSP'!H21</f>
        <v>La UPGD realiza capacitación de protocolos de eventos de interés en salud publica y normatividad; y socializa circulares, alertas epidemiológicos y demás documentos enviados por la localidad o Subred.</v>
      </c>
      <c r="M90" s="546"/>
      <c r="N90" s="546"/>
      <c r="O90" s="546"/>
      <c r="P90" s="546"/>
    </row>
    <row r="91" spans="1:16" ht="106.5" customHeight="1" x14ac:dyDescent="0.2">
      <c r="A91" s="68"/>
      <c r="B91" s="426" t="s">
        <v>119</v>
      </c>
      <c r="C91" s="426"/>
      <c r="D91" s="426"/>
      <c r="E91" s="426"/>
      <c r="F91" s="426"/>
      <c r="G91" s="426"/>
      <c r="H91" s="426"/>
      <c r="I91" s="426"/>
      <c r="J91" s="118">
        <v>1</v>
      </c>
      <c r="K91" s="189">
        <f>'Listas de chequeo SVCSP'!G22</f>
        <v>1</v>
      </c>
      <c r="L91" s="546" t="str">
        <f>'Listas de chequeo SVCSP'!H22</f>
        <v>La UPGD informa oportunamente a la localidad o subred las fallas presentadas con el aplicativo, Sivigila 4.0, cierres temporales y/o definitivos o  demás situaciones que alteran la notificación obligatoria de dentos de interes en salud publica.</v>
      </c>
      <c r="M91" s="546"/>
      <c r="N91" s="546"/>
      <c r="O91" s="546"/>
      <c r="P91" s="546"/>
    </row>
    <row r="92" spans="1:16" ht="18.75" x14ac:dyDescent="0.2">
      <c r="A92" s="68"/>
      <c r="B92" s="563" t="s">
        <v>23</v>
      </c>
      <c r="C92" s="564"/>
      <c r="D92" s="564"/>
      <c r="E92" s="564"/>
      <c r="F92" s="564"/>
      <c r="G92" s="564"/>
      <c r="H92" s="564"/>
      <c r="I92" s="565"/>
      <c r="J92" s="120">
        <f>SUM(J88:J91)</f>
        <v>7</v>
      </c>
      <c r="K92" s="121">
        <f>K88+K89+K90+K91</f>
        <v>7</v>
      </c>
      <c r="L92" s="566"/>
      <c r="M92" s="567"/>
      <c r="N92" s="567"/>
      <c r="O92" s="567"/>
      <c r="P92" s="567"/>
    </row>
    <row r="93" spans="1:16" ht="10.5" customHeight="1" x14ac:dyDescent="0.2">
      <c r="A93" s="68"/>
      <c r="B93" s="431"/>
      <c r="C93" s="431"/>
      <c r="D93" s="431"/>
      <c r="E93" s="431"/>
      <c r="F93" s="431"/>
      <c r="G93" s="431"/>
      <c r="H93" s="431"/>
      <c r="I93" s="431"/>
      <c r="J93" s="431"/>
      <c r="K93" s="431"/>
      <c r="L93" s="431"/>
      <c r="M93" s="431"/>
      <c r="N93" s="431"/>
      <c r="O93" s="431"/>
      <c r="P93" s="432"/>
    </row>
    <row r="94" spans="1:16" ht="34.5" customHeight="1" x14ac:dyDescent="0.2">
      <c r="A94" s="68"/>
      <c r="B94" s="433" t="s">
        <v>120</v>
      </c>
      <c r="C94" s="433"/>
      <c r="D94" s="433"/>
      <c r="E94" s="433"/>
      <c r="F94" s="433"/>
      <c r="G94" s="433"/>
      <c r="H94" s="433"/>
      <c r="I94" s="433"/>
      <c r="J94" s="117" t="s">
        <v>16</v>
      </c>
      <c r="K94" s="117" t="s">
        <v>17</v>
      </c>
      <c r="L94" s="434" t="s">
        <v>18</v>
      </c>
      <c r="M94" s="434"/>
      <c r="N94" s="434"/>
      <c r="O94" s="434"/>
      <c r="P94" s="434"/>
    </row>
    <row r="95" spans="1:16" ht="66" customHeight="1" x14ac:dyDescent="0.2">
      <c r="A95" s="68"/>
      <c r="B95" s="426" t="s">
        <v>296</v>
      </c>
      <c r="C95" s="426"/>
      <c r="D95" s="426"/>
      <c r="E95" s="426"/>
      <c r="F95" s="426"/>
      <c r="G95" s="426"/>
      <c r="H95" s="426"/>
      <c r="I95" s="426"/>
      <c r="J95" s="118">
        <v>2</v>
      </c>
      <c r="K95" s="207">
        <f>'Listas de chequeo SVCSP'!G25</f>
        <v>2</v>
      </c>
      <c r="L95" s="546" t="str">
        <f>'Listas de chequeo SVCSP'!H25</f>
        <v>La UPGD no presenta notificación silenciosa durante el periodo evaluado</v>
      </c>
      <c r="M95" s="546"/>
      <c r="N95" s="546"/>
      <c r="O95" s="546"/>
      <c r="P95" s="546"/>
    </row>
    <row r="96" spans="1:16" ht="66" customHeight="1" x14ac:dyDescent="0.2">
      <c r="A96" s="68"/>
      <c r="B96" s="426" t="s">
        <v>297</v>
      </c>
      <c r="C96" s="426"/>
      <c r="D96" s="426"/>
      <c r="E96" s="426"/>
      <c r="F96" s="426"/>
      <c r="G96" s="426"/>
      <c r="H96" s="426"/>
      <c r="I96" s="426"/>
      <c r="J96" s="118">
        <v>2</v>
      </c>
      <c r="K96" s="207">
        <f>'Listas de chequeo SVCSP'!G26</f>
        <v>2</v>
      </c>
      <c r="L96" s="546" t="str">
        <f>'Listas de chequeo SVCSP'!H26</f>
        <v>la UPGD no tiene notificación Negativa mayor a 3  semanas sin justificación durante el periodo evaluado.</v>
      </c>
      <c r="M96" s="546"/>
      <c r="N96" s="546"/>
      <c r="O96" s="546"/>
      <c r="P96" s="546"/>
    </row>
    <row r="97" spans="1:17" ht="405.75" customHeight="1" x14ac:dyDescent="0.25">
      <c r="A97" s="68"/>
      <c r="B97" s="547" t="s">
        <v>215</v>
      </c>
      <c r="C97" s="548"/>
      <c r="D97" s="548"/>
      <c r="E97" s="548"/>
      <c r="F97" s="548"/>
      <c r="G97" s="548"/>
      <c r="H97" s="548"/>
      <c r="I97" s="548"/>
      <c r="J97" s="548"/>
      <c r="K97" s="548"/>
      <c r="L97" s="548"/>
      <c r="M97" s="548"/>
      <c r="N97" s="548"/>
      <c r="O97" s="548"/>
      <c r="P97" s="549"/>
      <c r="Q97" s="69" t="s">
        <v>227</v>
      </c>
    </row>
    <row r="98" spans="1:17" ht="238.5" customHeight="1" thickBot="1" x14ac:dyDescent="0.25">
      <c r="A98" s="68"/>
      <c r="B98" s="426" t="s">
        <v>121</v>
      </c>
      <c r="C98" s="426"/>
      <c r="D98" s="426"/>
      <c r="E98" s="426"/>
      <c r="F98" s="426"/>
      <c r="G98" s="426"/>
      <c r="H98" s="426"/>
      <c r="I98" s="426"/>
      <c r="J98" s="118">
        <v>5</v>
      </c>
      <c r="K98" s="207">
        <f>'Listas de chequeo SVCSP'!G27</f>
        <v>5</v>
      </c>
      <c r="L98" s="546" t="str">
        <f>'Listas de chequeo SVCSP'!H27</f>
        <v xml:space="preserve">Se realiza descarga de la base de XLS  de semana </v>
      </c>
      <c r="M98" s="546"/>
      <c r="N98" s="546"/>
      <c r="O98" s="546"/>
      <c r="P98" s="546"/>
    </row>
    <row r="99" spans="1:17" ht="27" customHeight="1" x14ac:dyDescent="0.2">
      <c r="A99" s="68"/>
      <c r="B99" s="498" t="s">
        <v>122</v>
      </c>
      <c r="C99" s="550" t="s">
        <v>255</v>
      </c>
      <c r="D99" s="551"/>
      <c r="E99" s="551"/>
      <c r="F99" s="551"/>
      <c r="G99" s="551"/>
      <c r="H99" s="551"/>
      <c r="I99" s="551"/>
      <c r="J99" s="551"/>
      <c r="K99" s="551"/>
      <c r="L99" s="551"/>
      <c r="M99" s="551"/>
      <c r="N99" s="551"/>
      <c r="O99" s="551"/>
      <c r="P99" s="552"/>
      <c r="Q99" s="69" t="s">
        <v>244</v>
      </c>
    </row>
    <row r="100" spans="1:17" ht="20.25" customHeight="1" x14ac:dyDescent="0.2">
      <c r="A100" s="68"/>
      <c r="B100" s="499"/>
      <c r="C100" s="544" t="s">
        <v>123</v>
      </c>
      <c r="D100" s="540" t="s">
        <v>124</v>
      </c>
      <c r="E100" s="540" t="s">
        <v>125</v>
      </c>
      <c r="F100" s="540" t="s">
        <v>126</v>
      </c>
      <c r="G100" s="542" t="s">
        <v>127</v>
      </c>
      <c r="H100" s="544" t="s">
        <v>128</v>
      </c>
      <c r="I100" s="544" t="s">
        <v>129</v>
      </c>
      <c r="J100" s="476" t="s">
        <v>130</v>
      </c>
      <c r="K100" s="476"/>
      <c r="L100" s="476"/>
      <c r="M100" s="476"/>
      <c r="N100" s="476"/>
      <c r="O100" s="476"/>
      <c r="P100" s="477"/>
    </row>
    <row r="101" spans="1:17" ht="17.25" customHeight="1" x14ac:dyDescent="0.2">
      <c r="A101" s="68"/>
      <c r="B101" s="499"/>
      <c r="C101" s="544"/>
      <c r="D101" s="541"/>
      <c r="E101" s="541"/>
      <c r="F101" s="541"/>
      <c r="G101" s="543"/>
      <c r="H101" s="544"/>
      <c r="I101" s="544"/>
      <c r="J101" s="540" t="s">
        <v>78</v>
      </c>
      <c r="K101" s="540"/>
      <c r="L101" s="122" t="s">
        <v>131</v>
      </c>
      <c r="M101" s="540" t="s">
        <v>132</v>
      </c>
      <c r="N101" s="540"/>
      <c r="O101" s="540" t="s">
        <v>133</v>
      </c>
      <c r="P101" s="545"/>
    </row>
    <row r="102" spans="1:17" ht="42" customHeight="1" x14ac:dyDescent="0.2">
      <c r="A102" s="68"/>
      <c r="B102" s="499"/>
      <c r="C102" s="123"/>
      <c r="D102" s="123"/>
      <c r="E102" s="123"/>
      <c r="F102" s="123"/>
      <c r="G102" s="123"/>
      <c r="H102" s="123"/>
      <c r="I102" s="123"/>
      <c r="J102" s="429"/>
      <c r="K102" s="536"/>
      <c r="L102" s="123"/>
      <c r="M102" s="429"/>
      <c r="N102" s="536"/>
      <c r="O102" s="429" t="s">
        <v>218</v>
      </c>
      <c r="P102" s="430"/>
    </row>
    <row r="103" spans="1:17" ht="27.75" customHeight="1" x14ac:dyDescent="0.2">
      <c r="A103" s="68"/>
      <c r="B103" s="419"/>
      <c r="C103" s="537" t="s">
        <v>134</v>
      </c>
      <c r="D103" s="537"/>
      <c r="E103" s="537"/>
      <c r="F103" s="537"/>
      <c r="G103" s="537"/>
      <c r="H103" s="537"/>
      <c r="I103" s="537"/>
      <c r="J103" s="537"/>
      <c r="K103" s="537"/>
      <c r="L103" s="537"/>
      <c r="M103" s="537"/>
      <c r="N103" s="537"/>
      <c r="O103" s="537"/>
      <c r="P103" s="538"/>
    </row>
    <row r="104" spans="1:17" ht="18" customHeight="1" x14ac:dyDescent="0.2">
      <c r="A104" s="68"/>
      <c r="B104" s="499" t="s">
        <v>135</v>
      </c>
      <c r="C104" s="537" t="s">
        <v>136</v>
      </c>
      <c r="D104" s="537"/>
      <c r="E104" s="537"/>
      <c r="F104" s="537"/>
      <c r="G104" s="537"/>
      <c r="H104" s="537"/>
      <c r="I104" s="537"/>
      <c r="J104" s="537"/>
      <c r="K104" s="537"/>
      <c r="L104" s="537"/>
      <c r="M104" s="537"/>
      <c r="N104" s="537"/>
      <c r="O104" s="537"/>
      <c r="P104" s="538"/>
    </row>
    <row r="105" spans="1:17" ht="33" customHeight="1" x14ac:dyDescent="0.2">
      <c r="A105" s="68"/>
      <c r="B105" s="499"/>
      <c r="C105" s="124" t="s">
        <v>123</v>
      </c>
      <c r="D105" s="476" t="s">
        <v>137</v>
      </c>
      <c r="E105" s="476"/>
      <c r="F105" s="476"/>
      <c r="G105" s="476"/>
      <c r="H105" s="124" t="s">
        <v>128</v>
      </c>
      <c r="I105" s="124" t="s">
        <v>129</v>
      </c>
      <c r="J105" s="539" t="s">
        <v>138</v>
      </c>
      <c r="K105" s="539"/>
      <c r="L105" s="532" t="s">
        <v>139</v>
      </c>
      <c r="M105" s="532"/>
      <c r="N105" s="476" t="s">
        <v>96</v>
      </c>
      <c r="O105" s="476"/>
      <c r="P105" s="477"/>
    </row>
    <row r="106" spans="1:17" ht="22.5" customHeight="1" x14ac:dyDescent="0.2">
      <c r="A106" s="68"/>
      <c r="B106" s="419"/>
      <c r="C106" s="125"/>
      <c r="D106" s="126"/>
      <c r="E106" s="126"/>
      <c r="F106" s="126"/>
      <c r="G106" s="126"/>
      <c r="H106" s="126"/>
      <c r="I106" s="126"/>
      <c r="J106" s="530"/>
      <c r="K106" s="530"/>
      <c r="L106" s="530"/>
      <c r="M106" s="530"/>
      <c r="N106" s="530" t="s">
        <v>218</v>
      </c>
      <c r="O106" s="530"/>
      <c r="P106" s="531"/>
    </row>
    <row r="107" spans="1:17" ht="20.25" customHeight="1" x14ac:dyDescent="0.2">
      <c r="A107" s="68"/>
      <c r="B107" s="519" t="s">
        <v>140</v>
      </c>
      <c r="C107" s="520" t="s">
        <v>141</v>
      </c>
      <c r="D107" s="520"/>
      <c r="E107" s="520"/>
      <c r="F107" s="520"/>
      <c r="G107" s="520"/>
      <c r="H107" s="520"/>
      <c r="I107" s="520"/>
      <c r="J107" s="520"/>
      <c r="K107" s="520"/>
      <c r="L107" s="520"/>
      <c r="M107" s="520"/>
      <c r="N107" s="520"/>
      <c r="O107" s="520"/>
      <c r="P107" s="521"/>
    </row>
    <row r="108" spans="1:17" x14ac:dyDescent="0.2">
      <c r="A108" s="68"/>
      <c r="B108" s="499"/>
      <c r="C108" s="124" t="s">
        <v>142</v>
      </c>
      <c r="D108" s="124" t="s">
        <v>143</v>
      </c>
      <c r="E108" s="124" t="s">
        <v>144</v>
      </c>
      <c r="F108" s="124" t="s">
        <v>124</v>
      </c>
      <c r="G108" s="124" t="s">
        <v>125</v>
      </c>
      <c r="H108" s="124" t="s">
        <v>126</v>
      </c>
      <c r="I108" s="127" t="s">
        <v>127</v>
      </c>
      <c r="J108" s="124" t="s">
        <v>145</v>
      </c>
      <c r="K108" s="124" t="s">
        <v>146</v>
      </c>
      <c r="L108" s="124" t="s">
        <v>147</v>
      </c>
      <c r="M108" s="532" t="s">
        <v>96</v>
      </c>
      <c r="N108" s="532"/>
      <c r="O108" s="532"/>
      <c r="P108" s="533"/>
    </row>
    <row r="109" spans="1:17" ht="34.5" customHeight="1" x14ac:dyDescent="0.2">
      <c r="A109" s="68"/>
      <c r="B109" s="499"/>
      <c r="C109" s="128"/>
      <c r="D109" s="129"/>
      <c r="E109" s="128"/>
      <c r="F109" s="128"/>
      <c r="G109" s="128"/>
      <c r="H109" s="128"/>
      <c r="I109" s="128"/>
      <c r="J109" s="128"/>
      <c r="K109" s="128"/>
      <c r="L109" s="128"/>
      <c r="M109" s="534" t="s">
        <v>218</v>
      </c>
      <c r="N109" s="534"/>
      <c r="O109" s="534"/>
      <c r="P109" s="535"/>
    </row>
    <row r="110" spans="1:17" ht="19.5" customHeight="1" x14ac:dyDescent="0.2">
      <c r="A110" s="68"/>
      <c r="B110" s="519" t="s">
        <v>148</v>
      </c>
      <c r="C110" s="520" t="s">
        <v>149</v>
      </c>
      <c r="D110" s="520"/>
      <c r="E110" s="520"/>
      <c r="F110" s="520"/>
      <c r="G110" s="520"/>
      <c r="H110" s="520"/>
      <c r="I110" s="520"/>
      <c r="J110" s="520"/>
      <c r="K110" s="520"/>
      <c r="L110" s="520"/>
      <c r="M110" s="520"/>
      <c r="N110" s="520"/>
      <c r="O110" s="520"/>
      <c r="P110" s="521"/>
    </row>
    <row r="111" spans="1:17" ht="30" x14ac:dyDescent="0.2">
      <c r="A111" s="68"/>
      <c r="B111" s="499"/>
      <c r="C111" s="124" t="s">
        <v>142</v>
      </c>
      <c r="D111" s="124" t="s">
        <v>143</v>
      </c>
      <c r="E111" s="124" t="s">
        <v>124</v>
      </c>
      <c r="F111" s="124" t="s">
        <v>125</v>
      </c>
      <c r="G111" s="124" t="s">
        <v>126</v>
      </c>
      <c r="H111" s="124" t="s">
        <v>127</v>
      </c>
      <c r="I111" s="124" t="s">
        <v>145</v>
      </c>
      <c r="J111" s="124" t="s">
        <v>146</v>
      </c>
      <c r="K111" s="127" t="s">
        <v>150</v>
      </c>
      <c r="L111" s="127"/>
      <c r="M111" s="476" t="s">
        <v>96</v>
      </c>
      <c r="N111" s="476"/>
      <c r="O111" s="476"/>
      <c r="P111" s="477"/>
    </row>
    <row r="112" spans="1:17" ht="30" customHeight="1" x14ac:dyDescent="0.2">
      <c r="A112" s="68"/>
      <c r="B112" s="419"/>
      <c r="C112" s="130"/>
      <c r="D112" s="131"/>
      <c r="E112" s="130"/>
      <c r="F112" s="130"/>
      <c r="G112" s="130"/>
      <c r="H112" s="130"/>
      <c r="I112" s="130"/>
      <c r="J112" s="130"/>
      <c r="K112" s="130"/>
      <c r="L112" s="130"/>
      <c r="M112" s="522" t="s">
        <v>218</v>
      </c>
      <c r="N112" s="522"/>
      <c r="O112" s="522"/>
      <c r="P112" s="523"/>
    </row>
    <row r="113" spans="1:21" ht="38.25" customHeight="1" x14ac:dyDescent="0.2">
      <c r="A113" s="68"/>
      <c r="B113" s="524" t="s">
        <v>151</v>
      </c>
      <c r="C113" s="526" t="s">
        <v>223</v>
      </c>
      <c r="D113" s="526"/>
      <c r="E113" s="526"/>
      <c r="F113" s="526"/>
      <c r="G113" s="526"/>
      <c r="H113" s="526"/>
      <c r="I113" s="526"/>
      <c r="J113" s="526"/>
      <c r="K113" s="526"/>
      <c r="L113" s="526"/>
      <c r="M113" s="526"/>
      <c r="N113" s="526"/>
      <c r="O113" s="526"/>
      <c r="P113" s="527"/>
    </row>
    <row r="114" spans="1:21" ht="42.75" customHeight="1" thickBot="1" x14ac:dyDescent="0.25">
      <c r="A114" s="68"/>
      <c r="B114" s="525"/>
      <c r="C114" s="528" t="s">
        <v>224</v>
      </c>
      <c r="D114" s="528"/>
      <c r="E114" s="528"/>
      <c r="F114" s="528"/>
      <c r="G114" s="528"/>
      <c r="H114" s="528"/>
      <c r="I114" s="528"/>
      <c r="J114" s="528"/>
      <c r="K114" s="528"/>
      <c r="L114" s="528"/>
      <c r="M114" s="528"/>
      <c r="N114" s="528"/>
      <c r="O114" s="528"/>
      <c r="P114" s="529"/>
    </row>
    <row r="115" spans="1:21" ht="88.5" customHeight="1" x14ac:dyDescent="0.2">
      <c r="A115" s="68"/>
      <c r="B115" s="511" t="s">
        <v>298</v>
      </c>
      <c r="C115" s="511"/>
      <c r="D115" s="511"/>
      <c r="E115" s="511"/>
      <c r="F115" s="511"/>
      <c r="G115" s="511"/>
      <c r="H115" s="511"/>
      <c r="I115" s="511"/>
      <c r="J115" s="118">
        <v>4</v>
      </c>
      <c r="K115" s="208">
        <f>'Listas de chequeo SVCSP'!G28</f>
        <v>0</v>
      </c>
      <c r="L115" s="492" t="str">
        <f>'Listas de chequeo SVCSP'!H28</f>
        <v>El responsable de la UPGD retroalimenta al personal medico  las fallas evidenciadas en el proceso de notificación.</v>
      </c>
      <c r="M115" s="492"/>
      <c r="N115" s="492"/>
      <c r="O115" s="492"/>
      <c r="P115" s="492"/>
    </row>
    <row r="116" spans="1:21" ht="88.5" customHeight="1" x14ac:dyDescent="0.2">
      <c r="A116" s="68"/>
      <c r="B116" s="512" t="s">
        <v>299</v>
      </c>
      <c r="C116" s="512"/>
      <c r="D116" s="512"/>
      <c r="E116" s="512"/>
      <c r="F116" s="512"/>
      <c r="G116" s="512"/>
      <c r="H116" s="512"/>
      <c r="I116" s="512"/>
      <c r="J116" s="118">
        <v>5</v>
      </c>
      <c r="K116" s="207">
        <f>'Listas de chequeo SVCSP'!G29</f>
        <v>0</v>
      </c>
      <c r="L116" s="486" t="str">
        <f>'Listas de chequeo SVCSP'!H29</f>
        <v xml:space="preserve">La UPGD notifica por archivo plano a la Subred y carga oportunamente en Sivigila 4,0 los eventos de notificacion inmediata. </v>
      </c>
      <c r="M116" s="486"/>
      <c r="N116" s="486"/>
      <c r="O116" s="486"/>
      <c r="P116" s="427"/>
      <c r="Q116" s="235" t="s">
        <v>300</v>
      </c>
      <c r="R116" s="235"/>
      <c r="S116" s="235"/>
      <c r="T116" s="235"/>
      <c r="U116" s="235"/>
    </row>
    <row r="117" spans="1:21" ht="30" x14ac:dyDescent="0.2">
      <c r="A117" s="68"/>
      <c r="B117" s="484" t="s">
        <v>152</v>
      </c>
      <c r="C117" s="124" t="s">
        <v>142</v>
      </c>
      <c r="D117" s="132" t="s">
        <v>153</v>
      </c>
      <c r="E117" s="124" t="s">
        <v>154</v>
      </c>
      <c r="F117" s="124" t="s">
        <v>124</v>
      </c>
      <c r="G117" s="124" t="s">
        <v>125</v>
      </c>
      <c r="H117" s="124" t="s">
        <v>126</v>
      </c>
      <c r="I117" s="124" t="s">
        <v>127</v>
      </c>
      <c r="J117" s="124" t="s">
        <v>145</v>
      </c>
      <c r="K117" s="124" t="s">
        <v>146</v>
      </c>
      <c r="L117" s="133" t="s">
        <v>155</v>
      </c>
      <c r="M117" s="133" t="s">
        <v>156</v>
      </c>
      <c r="N117" s="514" t="s">
        <v>96</v>
      </c>
      <c r="O117" s="515"/>
      <c r="P117" s="515"/>
    </row>
    <row r="118" spans="1:21" ht="41.25" customHeight="1" x14ac:dyDescent="0.2">
      <c r="A118" s="68"/>
      <c r="B118" s="513"/>
      <c r="C118" s="134"/>
      <c r="D118" s="134"/>
      <c r="E118" s="134"/>
      <c r="F118" s="134"/>
      <c r="G118" s="134"/>
      <c r="H118" s="134"/>
      <c r="I118" s="134"/>
      <c r="J118" s="134"/>
      <c r="K118" s="134"/>
      <c r="L118" s="134"/>
      <c r="M118" s="135">
        <f>D118-L118</f>
        <v>0</v>
      </c>
      <c r="N118" s="516" t="s">
        <v>218</v>
      </c>
      <c r="O118" s="517"/>
      <c r="P118" s="518"/>
    </row>
    <row r="119" spans="1:21" ht="84.75" customHeight="1" thickBot="1" x14ac:dyDescent="0.25">
      <c r="A119" s="68"/>
      <c r="B119" s="496" t="s">
        <v>301</v>
      </c>
      <c r="C119" s="496"/>
      <c r="D119" s="496"/>
      <c r="E119" s="496"/>
      <c r="F119" s="496"/>
      <c r="G119" s="496"/>
      <c r="H119" s="496"/>
      <c r="I119" s="496"/>
      <c r="J119" s="136">
        <v>8</v>
      </c>
      <c r="K119" s="209">
        <f>'Listas de chequeo SVCSP'!G30</f>
        <v>0</v>
      </c>
      <c r="L119" s="497" t="str">
        <f>'Listas de chequeo SVCSP'!H30</f>
        <v>La UPGD notifIca los eventos conforme a las definiciones de caso establecidos en los protocolos y el manual de codificación de eventos</v>
      </c>
      <c r="M119" s="497"/>
      <c r="N119" s="497"/>
      <c r="O119" s="497"/>
      <c r="P119" s="497"/>
    </row>
    <row r="120" spans="1:21" ht="15" customHeight="1" x14ac:dyDescent="0.2">
      <c r="A120" s="68"/>
      <c r="B120" s="498" t="s">
        <v>157</v>
      </c>
      <c r="C120" s="474" t="s">
        <v>158</v>
      </c>
      <c r="D120" s="474"/>
      <c r="E120" s="474"/>
      <c r="F120" s="474"/>
      <c r="G120" s="474"/>
      <c r="H120" s="474"/>
      <c r="I120" s="474"/>
      <c r="J120" s="474"/>
      <c r="K120" s="474"/>
      <c r="L120" s="474"/>
      <c r="M120" s="474"/>
      <c r="N120" s="474"/>
      <c r="O120" s="474"/>
      <c r="P120" s="475"/>
    </row>
    <row r="121" spans="1:21" ht="34.5" customHeight="1" x14ac:dyDescent="0.2">
      <c r="A121" s="68"/>
      <c r="B121" s="499"/>
      <c r="C121" s="124" t="s">
        <v>123</v>
      </c>
      <c r="D121" s="124" t="s">
        <v>159</v>
      </c>
      <c r="E121" s="124" t="s">
        <v>124</v>
      </c>
      <c r="F121" s="124" t="s">
        <v>125</v>
      </c>
      <c r="G121" s="124" t="s">
        <v>126</v>
      </c>
      <c r="H121" s="124" t="s">
        <v>127</v>
      </c>
      <c r="I121" s="124" t="s">
        <v>145</v>
      </c>
      <c r="J121" s="124" t="s">
        <v>146</v>
      </c>
      <c r="K121" s="127" t="s">
        <v>160</v>
      </c>
      <c r="L121" s="501" t="s">
        <v>18</v>
      </c>
      <c r="M121" s="501"/>
      <c r="N121" s="501"/>
      <c r="O121" s="501"/>
      <c r="P121" s="502"/>
    </row>
    <row r="122" spans="1:21" ht="31.5" customHeight="1" x14ac:dyDescent="0.2">
      <c r="A122" s="68"/>
      <c r="B122" s="499"/>
      <c r="C122" s="130"/>
      <c r="D122" s="131"/>
      <c r="E122" s="130"/>
      <c r="F122" s="130"/>
      <c r="G122" s="130"/>
      <c r="H122" s="130"/>
      <c r="I122" s="130"/>
      <c r="J122" s="130"/>
      <c r="K122" s="137"/>
      <c r="L122" s="426" t="s">
        <v>218</v>
      </c>
      <c r="M122" s="426"/>
      <c r="N122" s="426"/>
      <c r="O122" s="426"/>
      <c r="P122" s="503"/>
    </row>
    <row r="123" spans="1:21" ht="24" customHeight="1" x14ac:dyDescent="0.2">
      <c r="A123" s="68"/>
      <c r="B123" s="499"/>
      <c r="C123" s="504" t="s">
        <v>134</v>
      </c>
      <c r="D123" s="505"/>
      <c r="E123" s="505"/>
      <c r="F123" s="505"/>
      <c r="G123" s="505"/>
      <c r="H123" s="505"/>
      <c r="I123" s="505"/>
      <c r="J123" s="505"/>
      <c r="K123" s="505"/>
      <c r="L123" s="505"/>
      <c r="M123" s="505"/>
      <c r="N123" s="505"/>
      <c r="O123" s="505"/>
      <c r="P123" s="506"/>
    </row>
    <row r="124" spans="1:21" ht="19.5" customHeight="1" x14ac:dyDescent="0.2">
      <c r="A124" s="68"/>
      <c r="B124" s="499"/>
      <c r="C124" s="507" t="s">
        <v>161</v>
      </c>
      <c r="D124" s="507"/>
      <c r="E124" s="507"/>
      <c r="F124" s="507"/>
      <c r="G124" s="507"/>
      <c r="H124" s="507"/>
      <c r="I124" s="507"/>
      <c r="J124" s="507"/>
      <c r="K124" s="507"/>
      <c r="L124" s="507"/>
      <c r="M124" s="507"/>
      <c r="N124" s="507"/>
      <c r="O124" s="507"/>
      <c r="P124" s="508"/>
    </row>
    <row r="125" spans="1:21" ht="32.25" customHeight="1" x14ac:dyDescent="0.2">
      <c r="A125" s="68"/>
      <c r="B125" s="499"/>
      <c r="C125" s="124" t="s">
        <v>123</v>
      </c>
      <c r="D125" s="124" t="s">
        <v>159</v>
      </c>
      <c r="E125" s="124" t="s">
        <v>124</v>
      </c>
      <c r="F125" s="124" t="s">
        <v>125</v>
      </c>
      <c r="G125" s="124" t="s">
        <v>126</v>
      </c>
      <c r="H125" s="124" t="s">
        <v>127</v>
      </c>
      <c r="I125" s="124" t="s">
        <v>145</v>
      </c>
      <c r="J125" s="124" t="s">
        <v>146</v>
      </c>
      <c r="K125" s="127" t="s">
        <v>160</v>
      </c>
      <c r="L125" s="409" t="s">
        <v>18</v>
      </c>
      <c r="M125" s="409"/>
      <c r="N125" s="409"/>
      <c r="O125" s="409"/>
      <c r="P125" s="410"/>
    </row>
    <row r="126" spans="1:21" ht="30" customHeight="1" thickBot="1" x14ac:dyDescent="0.25">
      <c r="A126" s="68"/>
      <c r="B126" s="500"/>
      <c r="C126" s="138"/>
      <c r="D126" s="139"/>
      <c r="E126" s="138"/>
      <c r="F126" s="138"/>
      <c r="G126" s="138"/>
      <c r="H126" s="138"/>
      <c r="I126" s="138"/>
      <c r="J126" s="138"/>
      <c r="K126" s="140"/>
      <c r="L126" s="509" t="s">
        <v>218</v>
      </c>
      <c r="M126" s="509"/>
      <c r="N126" s="509"/>
      <c r="O126" s="509"/>
      <c r="P126" s="510"/>
    </row>
    <row r="127" spans="1:21" ht="105" customHeight="1" x14ac:dyDescent="0.2">
      <c r="A127" s="68"/>
      <c r="B127" s="435" t="s">
        <v>162</v>
      </c>
      <c r="C127" s="435"/>
      <c r="D127" s="435"/>
      <c r="E127" s="435"/>
      <c r="F127" s="435"/>
      <c r="G127" s="435"/>
      <c r="H127" s="435"/>
      <c r="I127" s="435"/>
      <c r="J127" s="136">
        <v>9</v>
      </c>
      <c r="K127" s="208">
        <f>'Listas de chequeo SVCSP'!G31</f>
        <v>0</v>
      </c>
      <c r="L127" s="492" t="str">
        <f>'Listas de chequeo SVCSP'!H31</f>
        <v>La UPGD realiza el envio a la Subred los eventos de interès en salud publica e información complementaria requeridos para una intervencion de forma oportuna.</v>
      </c>
      <c r="M127" s="492"/>
      <c r="N127" s="492"/>
      <c r="O127" s="492"/>
      <c r="P127" s="492"/>
    </row>
    <row r="128" spans="1:21" ht="30" x14ac:dyDescent="0.2">
      <c r="A128" s="68"/>
      <c r="B128" s="484" t="s">
        <v>163</v>
      </c>
      <c r="C128" s="124" t="s">
        <v>142</v>
      </c>
      <c r="D128" s="124" t="s">
        <v>143</v>
      </c>
      <c r="E128" s="124" t="s">
        <v>154</v>
      </c>
      <c r="F128" s="124" t="s">
        <v>124</v>
      </c>
      <c r="G128" s="124" t="s">
        <v>125</v>
      </c>
      <c r="H128" s="124" t="s">
        <v>126</v>
      </c>
      <c r="I128" s="124" t="s">
        <v>127</v>
      </c>
      <c r="J128" s="124" t="s">
        <v>145</v>
      </c>
      <c r="K128" s="124" t="s">
        <v>146</v>
      </c>
      <c r="L128" s="127" t="s">
        <v>156</v>
      </c>
      <c r="M128" s="468" t="s">
        <v>96</v>
      </c>
      <c r="N128" s="469"/>
      <c r="O128" s="469"/>
      <c r="P128" s="470"/>
    </row>
    <row r="129" spans="1:16" ht="60.75" customHeight="1" x14ac:dyDescent="0.2">
      <c r="A129" s="68"/>
      <c r="B129" s="485"/>
      <c r="C129" s="130"/>
      <c r="D129" s="131"/>
      <c r="E129" s="131"/>
      <c r="F129" s="130"/>
      <c r="G129" s="130"/>
      <c r="H129" s="130"/>
      <c r="I129" s="130"/>
      <c r="J129" s="130"/>
      <c r="K129" s="130"/>
      <c r="L129" s="141"/>
      <c r="M129" s="493" t="s">
        <v>218</v>
      </c>
      <c r="N129" s="494"/>
      <c r="O129" s="494"/>
      <c r="P129" s="495"/>
    </row>
    <row r="130" spans="1:16" ht="72" customHeight="1" x14ac:dyDescent="0.2">
      <c r="A130" s="68"/>
      <c r="B130" s="426" t="s">
        <v>164</v>
      </c>
      <c r="C130" s="426"/>
      <c r="D130" s="426"/>
      <c r="E130" s="426"/>
      <c r="F130" s="426"/>
      <c r="G130" s="426"/>
      <c r="H130" s="426"/>
      <c r="I130" s="426"/>
      <c r="J130" s="136">
        <v>8</v>
      </c>
      <c r="K130" s="119">
        <f>'Listas de chequeo SVCSP'!G32</f>
        <v>0</v>
      </c>
      <c r="L130" s="486" t="str">
        <f>'Listas de chequeo SVCSP'!H32</f>
        <v>La UPGD envia oportunamente la notificaciòn en archivo plano de forma semanal dentro de los terminos establecidos y carga oportunamente en Sivigila 4,0</v>
      </c>
      <c r="M130" s="486"/>
      <c r="N130" s="486"/>
      <c r="O130" s="486"/>
      <c r="P130" s="486"/>
    </row>
    <row r="131" spans="1:16" ht="30" x14ac:dyDescent="0.2">
      <c r="A131" s="68"/>
      <c r="B131" s="484" t="s">
        <v>165</v>
      </c>
      <c r="C131" s="124" t="s">
        <v>142</v>
      </c>
      <c r="D131" s="132" t="s">
        <v>153</v>
      </c>
      <c r="E131" s="124" t="s">
        <v>154</v>
      </c>
      <c r="F131" s="124" t="s">
        <v>124</v>
      </c>
      <c r="G131" s="124" t="s">
        <v>125</v>
      </c>
      <c r="H131" s="124" t="s">
        <v>126</v>
      </c>
      <c r="I131" s="124" t="s">
        <v>127</v>
      </c>
      <c r="J131" s="124" t="s">
        <v>145</v>
      </c>
      <c r="K131" s="124" t="s">
        <v>146</v>
      </c>
      <c r="L131" s="133" t="s">
        <v>155</v>
      </c>
      <c r="M131" s="133" t="s">
        <v>156</v>
      </c>
      <c r="N131" s="476" t="s">
        <v>96</v>
      </c>
      <c r="O131" s="476"/>
      <c r="P131" s="476"/>
    </row>
    <row r="132" spans="1:16" ht="48" customHeight="1" x14ac:dyDescent="0.2">
      <c r="A132" s="68"/>
      <c r="B132" s="485"/>
      <c r="C132" s="130"/>
      <c r="D132" s="131"/>
      <c r="E132" s="131"/>
      <c r="F132" s="130"/>
      <c r="G132" s="130"/>
      <c r="H132" s="130"/>
      <c r="I132" s="130"/>
      <c r="J132" s="130"/>
      <c r="K132" s="130"/>
      <c r="L132" s="141"/>
      <c r="M132" s="142">
        <f>D132-L132</f>
        <v>0</v>
      </c>
      <c r="N132" s="478" t="s">
        <v>218</v>
      </c>
      <c r="O132" s="478"/>
      <c r="P132" s="478"/>
    </row>
    <row r="133" spans="1:16" ht="82.5" customHeight="1" x14ac:dyDescent="0.2">
      <c r="A133" s="68"/>
      <c r="B133" s="426" t="s">
        <v>166</v>
      </c>
      <c r="C133" s="426"/>
      <c r="D133" s="426"/>
      <c r="E133" s="426"/>
      <c r="F133" s="426"/>
      <c r="G133" s="426"/>
      <c r="H133" s="426"/>
      <c r="I133" s="426"/>
      <c r="J133" s="136">
        <v>3</v>
      </c>
      <c r="K133" s="119">
        <f>'Listas de chequeo SVCSP'!G33</f>
        <v>0</v>
      </c>
      <c r="L133" s="486" t="str">
        <f>'Listas de chequeo SVCSP'!H33</f>
        <v>La UPGD realiza notificaciòn de RIPS por módulo SIANIEPS a la Subred de manera oportuna.</v>
      </c>
      <c r="M133" s="486"/>
      <c r="N133" s="486"/>
      <c r="O133" s="486"/>
      <c r="P133" s="486"/>
    </row>
    <row r="134" spans="1:16" ht="82.5" customHeight="1" thickBot="1" x14ac:dyDescent="0.25">
      <c r="A134" s="68"/>
      <c r="B134" s="487" t="s">
        <v>302</v>
      </c>
      <c r="C134" s="488"/>
      <c r="D134" s="488"/>
      <c r="E134" s="488"/>
      <c r="F134" s="488"/>
      <c r="G134" s="488"/>
      <c r="H134" s="488"/>
      <c r="I134" s="489"/>
      <c r="J134" s="136">
        <v>7</v>
      </c>
      <c r="K134" s="189">
        <f>'Listas de chequeo SVCSP'!G34</f>
        <v>0</v>
      </c>
      <c r="L134" s="490" t="str">
        <f>'Listas de chequeo SVCSP'!H34</f>
        <v>La UPGD realiza ajustes de los casos notificados con clasificación de caso sospechoso y probable (exceptuando los eventos 875 ) dentro de los tiempos establecidos para cada evento acorde con los protocolos</v>
      </c>
      <c r="M134" s="491"/>
      <c r="N134" s="491"/>
      <c r="O134" s="491"/>
      <c r="P134" s="491"/>
    </row>
    <row r="135" spans="1:16" x14ac:dyDescent="0.2">
      <c r="A135" s="68"/>
      <c r="B135" s="471" t="s">
        <v>167</v>
      </c>
      <c r="C135" s="474" t="s">
        <v>168</v>
      </c>
      <c r="D135" s="474"/>
      <c r="E135" s="474"/>
      <c r="F135" s="474"/>
      <c r="G135" s="474"/>
      <c r="H135" s="474"/>
      <c r="I135" s="474"/>
      <c r="J135" s="474"/>
      <c r="K135" s="474"/>
      <c r="L135" s="474"/>
      <c r="M135" s="474"/>
      <c r="N135" s="474"/>
      <c r="O135" s="474"/>
      <c r="P135" s="475"/>
    </row>
    <row r="136" spans="1:16" x14ac:dyDescent="0.2">
      <c r="A136" s="68"/>
      <c r="B136" s="472"/>
      <c r="C136" s="124" t="s">
        <v>142</v>
      </c>
      <c r="D136" s="124" t="s">
        <v>143</v>
      </c>
      <c r="E136" s="124" t="s">
        <v>154</v>
      </c>
      <c r="F136" s="124" t="s">
        <v>124</v>
      </c>
      <c r="G136" s="124" t="s">
        <v>125</v>
      </c>
      <c r="H136" s="124" t="s">
        <v>126</v>
      </c>
      <c r="I136" s="124" t="s">
        <v>127</v>
      </c>
      <c r="J136" s="124" t="s">
        <v>145</v>
      </c>
      <c r="K136" s="124" t="s">
        <v>146</v>
      </c>
      <c r="L136" s="133" t="s">
        <v>169</v>
      </c>
      <c r="M136" s="133" t="s">
        <v>170</v>
      </c>
      <c r="N136" s="476" t="s">
        <v>96</v>
      </c>
      <c r="O136" s="476"/>
      <c r="P136" s="477"/>
    </row>
    <row r="137" spans="1:16" ht="30.75" customHeight="1" x14ac:dyDescent="0.2">
      <c r="A137" s="68"/>
      <c r="B137" s="473"/>
      <c r="C137" s="130"/>
      <c r="D137" s="131"/>
      <c r="E137" s="131"/>
      <c r="F137" s="130"/>
      <c r="G137" s="130"/>
      <c r="H137" s="130"/>
      <c r="I137" s="130"/>
      <c r="J137" s="130"/>
      <c r="K137" s="130"/>
      <c r="L137" s="141"/>
      <c r="M137" s="142"/>
      <c r="N137" s="478" t="s">
        <v>218</v>
      </c>
      <c r="O137" s="478"/>
      <c r="P137" s="479"/>
    </row>
    <row r="138" spans="1:16" x14ac:dyDescent="0.2">
      <c r="A138" s="68"/>
      <c r="B138" s="480" t="s">
        <v>171</v>
      </c>
      <c r="C138" s="124" t="s">
        <v>142</v>
      </c>
      <c r="D138" s="124" t="s">
        <v>143</v>
      </c>
      <c r="E138" s="124" t="s">
        <v>154</v>
      </c>
      <c r="F138" s="124" t="s">
        <v>124</v>
      </c>
      <c r="G138" s="124" t="s">
        <v>125</v>
      </c>
      <c r="H138" s="124" t="s">
        <v>126</v>
      </c>
      <c r="I138" s="124" t="s">
        <v>127</v>
      </c>
      <c r="J138" s="124" t="s">
        <v>145</v>
      </c>
      <c r="K138" s="124" t="s">
        <v>146</v>
      </c>
      <c r="L138" s="124" t="s">
        <v>172</v>
      </c>
      <c r="M138" s="124" t="s">
        <v>156</v>
      </c>
      <c r="N138" s="476" t="s">
        <v>96</v>
      </c>
      <c r="O138" s="476"/>
      <c r="P138" s="477"/>
    </row>
    <row r="139" spans="1:16" ht="34.5" customHeight="1" thickBot="1" x14ac:dyDescent="0.25">
      <c r="A139" s="68"/>
      <c r="B139" s="481"/>
      <c r="C139" s="138"/>
      <c r="D139" s="139"/>
      <c r="E139" s="139"/>
      <c r="F139" s="138"/>
      <c r="G139" s="138"/>
      <c r="H139" s="138"/>
      <c r="I139" s="138"/>
      <c r="J139" s="138"/>
      <c r="K139" s="138"/>
      <c r="L139" s="143"/>
      <c r="M139" s="144">
        <f>D139-L139</f>
        <v>0</v>
      </c>
      <c r="N139" s="482" t="s">
        <v>218</v>
      </c>
      <c r="O139" s="482"/>
      <c r="P139" s="483"/>
    </row>
    <row r="140" spans="1:16" ht="47.25" customHeight="1" x14ac:dyDescent="0.2">
      <c r="A140" s="68"/>
      <c r="B140" s="461" t="s">
        <v>173</v>
      </c>
      <c r="C140" s="462"/>
      <c r="D140" s="462"/>
      <c r="E140" s="462"/>
      <c r="F140" s="462"/>
      <c r="G140" s="462"/>
      <c r="H140" s="462"/>
      <c r="I140" s="463"/>
      <c r="J140" s="145">
        <v>5</v>
      </c>
      <c r="K140" s="190">
        <f>'Listas de chequeo SVCSP'!G35</f>
        <v>0</v>
      </c>
      <c r="L140" s="464" t="str">
        <f>'Listas de chequeo SVCSP'!H35</f>
        <v>Existe concordancia al 100% entre los eventos notificados por la UPGD y la base Sivigila de la subred</v>
      </c>
      <c r="M140" s="465"/>
      <c r="N140" s="465"/>
      <c r="O140" s="465"/>
      <c r="P140" s="465"/>
    </row>
    <row r="141" spans="1:16" ht="27.75" customHeight="1" x14ac:dyDescent="0.2">
      <c r="A141" s="68"/>
      <c r="B141" s="466" t="s">
        <v>174</v>
      </c>
      <c r="C141" s="467" t="s">
        <v>175</v>
      </c>
      <c r="D141" s="467"/>
      <c r="E141" s="467"/>
      <c r="F141" s="467"/>
      <c r="G141" s="467"/>
      <c r="H141" s="467"/>
      <c r="I141" s="467"/>
      <c r="J141" s="467"/>
      <c r="K141" s="467"/>
      <c r="L141" s="467"/>
      <c r="M141" s="467"/>
      <c r="N141" s="467"/>
      <c r="O141" s="467"/>
      <c r="P141" s="467"/>
    </row>
    <row r="142" spans="1:16" ht="30" x14ac:dyDescent="0.2">
      <c r="A142" s="68"/>
      <c r="B142" s="466"/>
      <c r="C142" s="124" t="s">
        <v>123</v>
      </c>
      <c r="D142" s="124" t="s">
        <v>143</v>
      </c>
      <c r="E142" s="124" t="s">
        <v>124</v>
      </c>
      <c r="F142" s="124" t="s">
        <v>125</v>
      </c>
      <c r="G142" s="124" t="s">
        <v>126</v>
      </c>
      <c r="H142" s="124" t="s">
        <v>127</v>
      </c>
      <c r="I142" s="124" t="s">
        <v>145</v>
      </c>
      <c r="J142" s="124" t="s">
        <v>146</v>
      </c>
      <c r="K142" s="127" t="s">
        <v>176</v>
      </c>
      <c r="L142" s="127" t="s">
        <v>177</v>
      </c>
      <c r="M142" s="468" t="s">
        <v>96</v>
      </c>
      <c r="N142" s="469"/>
      <c r="O142" s="469"/>
      <c r="P142" s="470"/>
    </row>
    <row r="143" spans="1:16" ht="25.5" customHeight="1" x14ac:dyDescent="0.2">
      <c r="A143" s="68"/>
      <c r="B143" s="466"/>
      <c r="C143" s="130"/>
      <c r="D143" s="131"/>
      <c r="E143" s="123"/>
      <c r="F143" s="123"/>
      <c r="G143" s="123"/>
      <c r="H143" s="123"/>
      <c r="I143" s="123"/>
      <c r="J143" s="123"/>
      <c r="K143" s="123"/>
      <c r="L143" s="123"/>
      <c r="M143" s="429" t="s">
        <v>218</v>
      </c>
      <c r="N143" s="430"/>
      <c r="O143" s="146"/>
      <c r="P143" s="147"/>
    </row>
    <row r="144" spans="1:16" ht="67.5" customHeight="1" x14ac:dyDescent="0.2">
      <c r="A144" s="68"/>
      <c r="B144" s="447" t="s">
        <v>178</v>
      </c>
      <c r="C144" s="448"/>
      <c r="D144" s="448"/>
      <c r="E144" s="448"/>
      <c r="F144" s="448"/>
      <c r="G144" s="448"/>
      <c r="H144" s="448"/>
      <c r="I144" s="449"/>
      <c r="J144" s="136">
        <v>2</v>
      </c>
      <c r="K144" s="119">
        <f>'Listas de chequeo SVCSP'!G36</f>
        <v>0</v>
      </c>
      <c r="L144" s="427" t="str">
        <f>'Listas de chequeo SVCSP'!H36</f>
        <v>La UPGD garantiza el cargue de archivos RA enviados desde la Subred para mantener la base de datos Sivigila actualizada</v>
      </c>
      <c r="M144" s="428"/>
      <c r="N144" s="428"/>
      <c r="O144" s="428"/>
      <c r="P144" s="428"/>
    </row>
    <row r="145" spans="1:16" ht="67.5" customHeight="1" x14ac:dyDescent="0.2">
      <c r="A145" s="68"/>
      <c r="B145" s="447" t="s">
        <v>179</v>
      </c>
      <c r="C145" s="448"/>
      <c r="D145" s="448"/>
      <c r="E145" s="448"/>
      <c r="F145" s="448"/>
      <c r="G145" s="448"/>
      <c r="H145" s="448"/>
      <c r="I145" s="449"/>
      <c r="J145" s="136">
        <v>3</v>
      </c>
      <c r="K145" s="119">
        <f>'Listas de chequeo SVCSP'!G37</f>
        <v>0</v>
      </c>
      <c r="L145" s="427" t="str">
        <f>'Listas de chequeo SVCSP'!H37</f>
        <v>La UPGD gestiona los eventos encontrados por el modulo SIANIESP-RIPS que no han sido notificados</v>
      </c>
      <c r="M145" s="428"/>
      <c r="N145" s="428"/>
      <c r="O145" s="428"/>
      <c r="P145" s="428"/>
    </row>
    <row r="146" spans="1:16" ht="16.5" customHeight="1" x14ac:dyDescent="0.2">
      <c r="A146" s="68"/>
      <c r="B146" s="455" t="s">
        <v>23</v>
      </c>
      <c r="C146" s="456"/>
      <c r="D146" s="456"/>
      <c r="E146" s="456"/>
      <c r="F146" s="456"/>
      <c r="G146" s="456"/>
      <c r="H146" s="456"/>
      <c r="I146" s="457"/>
      <c r="J146" s="120">
        <f>SUM(J95+J96+J98+J115+J116+J119+J127+J130+J133+J134+J140+J144+J145)</f>
        <v>63</v>
      </c>
      <c r="K146" s="121">
        <f>K95+K96+K98+K115+K116+K119+K127+K130+K133+K134+K140+K144+K145</f>
        <v>9</v>
      </c>
      <c r="L146" s="458"/>
      <c r="M146" s="459"/>
      <c r="N146" s="459"/>
      <c r="O146" s="459"/>
      <c r="P146" s="459"/>
    </row>
    <row r="147" spans="1:16" ht="10.5" customHeight="1" x14ac:dyDescent="0.2">
      <c r="A147" s="68"/>
      <c r="B147" s="431"/>
      <c r="C147" s="431"/>
      <c r="D147" s="431"/>
      <c r="E147" s="431"/>
      <c r="F147" s="431"/>
      <c r="G147" s="431"/>
      <c r="H147" s="431"/>
      <c r="I147" s="431"/>
      <c r="J147" s="431"/>
      <c r="K147" s="431"/>
      <c r="L147" s="431"/>
      <c r="M147" s="431"/>
      <c r="N147" s="431"/>
      <c r="O147" s="431"/>
      <c r="P147" s="432"/>
    </row>
    <row r="148" spans="1:16" ht="73.5" customHeight="1" x14ac:dyDescent="0.2">
      <c r="A148" s="68"/>
      <c r="B148" s="460" t="s">
        <v>180</v>
      </c>
      <c r="C148" s="460"/>
      <c r="D148" s="460"/>
      <c r="E148" s="460"/>
      <c r="F148" s="460"/>
      <c r="G148" s="460"/>
      <c r="H148" s="460"/>
      <c r="I148" s="460"/>
      <c r="J148" s="117" t="s">
        <v>16</v>
      </c>
      <c r="K148" s="117" t="s">
        <v>17</v>
      </c>
      <c r="L148" s="434" t="s">
        <v>18</v>
      </c>
      <c r="M148" s="434"/>
      <c r="N148" s="434"/>
      <c r="O148" s="434"/>
      <c r="P148" s="434"/>
    </row>
    <row r="149" spans="1:16" ht="114.75" customHeight="1" x14ac:dyDescent="0.2">
      <c r="A149" s="68"/>
      <c r="B149" s="426" t="s">
        <v>303</v>
      </c>
      <c r="C149" s="426"/>
      <c r="D149" s="426"/>
      <c r="E149" s="426"/>
      <c r="F149" s="426"/>
      <c r="G149" s="426"/>
      <c r="H149" s="426"/>
      <c r="I149" s="426"/>
      <c r="J149" s="136">
        <v>5</v>
      </c>
      <c r="K149" s="119">
        <f>'Listas de chequeo SVCSP'!G40</f>
        <v>5</v>
      </c>
      <c r="L149" s="427" t="str">
        <f>'Listas de chequeo SVCSP'!H40</f>
        <v>La UPGD garantiza la toma de las muestras de todos los eventos que lo requieren conforme a lo establecido en los protocolos  de VSP (acorde a los servicios habilitados en la UPGD en este caso se debe articular con EAPB).</v>
      </c>
      <c r="M149" s="428"/>
      <c r="N149" s="428"/>
      <c r="O149" s="428"/>
      <c r="P149" s="428"/>
    </row>
    <row r="150" spans="1:16" ht="114.75" customHeight="1" thickBot="1" x14ac:dyDescent="0.25">
      <c r="A150" s="68"/>
      <c r="B150" s="447" t="s">
        <v>181</v>
      </c>
      <c r="C150" s="448"/>
      <c r="D150" s="448"/>
      <c r="E150" s="448"/>
      <c r="F150" s="448"/>
      <c r="G150" s="448"/>
      <c r="H150" s="448"/>
      <c r="I150" s="449"/>
      <c r="J150" s="136">
        <v>3</v>
      </c>
      <c r="K150" s="119">
        <f>'Listas de chequeo SVCSP'!G41</f>
        <v>0</v>
      </c>
      <c r="L150" s="427" t="str">
        <f>'Listas de chequeo SVCSP'!H41</f>
        <v>En la revision de la bse de laboratorios del año 2022 se encuentra que    La UPGD garantiza concordancia entre: modulo laboratorios (agente, tipo muestra y resultado) con la clasificaciòn final (ajuste)  y el evento notificado</v>
      </c>
      <c r="M150" s="428"/>
      <c r="N150" s="428"/>
      <c r="O150" s="428"/>
      <c r="P150" s="428"/>
    </row>
    <row r="151" spans="1:16" ht="18" customHeight="1" x14ac:dyDescent="0.2">
      <c r="A151" s="68"/>
      <c r="B151" s="450" t="s">
        <v>182</v>
      </c>
      <c r="C151" s="451" t="s">
        <v>183</v>
      </c>
      <c r="D151" s="451"/>
      <c r="E151" s="451"/>
      <c r="F151" s="451"/>
      <c r="G151" s="451"/>
      <c r="H151" s="451"/>
      <c r="I151" s="451"/>
      <c r="J151" s="451"/>
      <c r="K151" s="451"/>
      <c r="L151" s="451"/>
      <c r="M151" s="451"/>
      <c r="N151" s="451"/>
      <c r="O151" s="451"/>
      <c r="P151" s="452"/>
    </row>
    <row r="152" spans="1:16" ht="28.5" customHeight="1" x14ac:dyDescent="0.2">
      <c r="A152" s="68"/>
      <c r="B152" s="436"/>
      <c r="C152" s="124" t="s">
        <v>123</v>
      </c>
      <c r="D152" s="124" t="s">
        <v>124</v>
      </c>
      <c r="E152" s="124" t="s">
        <v>125</v>
      </c>
      <c r="F152" s="124" t="s">
        <v>126</v>
      </c>
      <c r="G152" s="124" t="s">
        <v>127</v>
      </c>
      <c r="H152" s="124" t="s">
        <v>145</v>
      </c>
      <c r="I152" s="124" t="s">
        <v>146</v>
      </c>
      <c r="J152" s="127" t="s">
        <v>184</v>
      </c>
      <c r="K152" s="148" t="s">
        <v>185</v>
      </c>
      <c r="L152" s="148" t="s">
        <v>186</v>
      </c>
      <c r="M152" s="438" t="s">
        <v>96</v>
      </c>
      <c r="N152" s="439"/>
      <c r="O152" s="439"/>
      <c r="P152" s="440"/>
    </row>
    <row r="153" spans="1:16" ht="20.25" customHeight="1" x14ac:dyDescent="0.2">
      <c r="A153" s="68"/>
      <c r="B153" s="436"/>
      <c r="C153" s="131"/>
      <c r="D153" s="130"/>
      <c r="E153" s="130"/>
      <c r="F153" s="130"/>
      <c r="G153" s="130"/>
      <c r="H153" s="130"/>
      <c r="I153" s="130"/>
      <c r="J153" s="130"/>
      <c r="K153" s="130"/>
      <c r="L153" s="149"/>
      <c r="M153" s="453" t="s">
        <v>218</v>
      </c>
      <c r="N153" s="453"/>
      <c r="O153" s="453"/>
      <c r="P153" s="454"/>
    </row>
    <row r="154" spans="1:16" ht="32.25" customHeight="1" x14ac:dyDescent="0.2">
      <c r="A154" s="68"/>
      <c r="B154" s="436" t="s">
        <v>187</v>
      </c>
      <c r="C154" s="421" t="s">
        <v>188</v>
      </c>
      <c r="D154" s="421"/>
      <c r="E154" s="421"/>
      <c r="F154" s="421"/>
      <c r="G154" s="421"/>
      <c r="H154" s="421"/>
      <c r="I154" s="421"/>
      <c r="J154" s="421"/>
      <c r="K154" s="421"/>
      <c r="L154" s="421"/>
      <c r="M154" s="421"/>
      <c r="N154" s="421"/>
      <c r="O154" s="421"/>
      <c r="P154" s="422"/>
    </row>
    <row r="155" spans="1:16" ht="30" x14ac:dyDescent="0.2">
      <c r="A155" s="68"/>
      <c r="B155" s="436"/>
      <c r="C155" s="124" t="s">
        <v>123</v>
      </c>
      <c r="D155" s="124" t="s">
        <v>124</v>
      </c>
      <c r="E155" s="124" t="s">
        <v>125</v>
      </c>
      <c r="F155" s="124" t="s">
        <v>126</v>
      </c>
      <c r="G155" s="124" t="s">
        <v>127</v>
      </c>
      <c r="H155" s="124" t="s">
        <v>145</v>
      </c>
      <c r="I155" s="124" t="s">
        <v>146</v>
      </c>
      <c r="J155" s="127" t="s">
        <v>184</v>
      </c>
      <c r="K155" s="148" t="s">
        <v>185</v>
      </c>
      <c r="L155" s="148" t="s">
        <v>186</v>
      </c>
      <c r="M155" s="148" t="s">
        <v>189</v>
      </c>
      <c r="N155" s="438" t="s">
        <v>96</v>
      </c>
      <c r="O155" s="439"/>
      <c r="P155" s="440"/>
    </row>
    <row r="156" spans="1:16" ht="18.75" customHeight="1" thickBot="1" x14ac:dyDescent="0.25">
      <c r="A156" s="68"/>
      <c r="B156" s="437"/>
      <c r="C156" s="150"/>
      <c r="D156" s="150"/>
      <c r="E156" s="150"/>
      <c r="F156" s="150"/>
      <c r="G156" s="150"/>
      <c r="H156" s="150"/>
      <c r="I156" s="150"/>
      <c r="J156" s="151"/>
      <c r="K156" s="152"/>
      <c r="L156" s="153"/>
      <c r="M156" s="154"/>
      <c r="N156" s="441" t="s">
        <v>218</v>
      </c>
      <c r="O156" s="442"/>
      <c r="P156" s="443"/>
    </row>
    <row r="157" spans="1:16" ht="16.5" customHeight="1" x14ac:dyDescent="0.2">
      <c r="A157" s="68"/>
      <c r="B157" s="413" t="s">
        <v>23</v>
      </c>
      <c r="C157" s="414"/>
      <c r="D157" s="414"/>
      <c r="E157" s="414"/>
      <c r="F157" s="414"/>
      <c r="G157" s="414"/>
      <c r="H157" s="414"/>
      <c r="I157" s="415"/>
      <c r="J157" s="155">
        <f>SUM(J149:J150)</f>
        <v>8</v>
      </c>
      <c r="K157" s="156">
        <f>K149+K150</f>
        <v>5</v>
      </c>
      <c r="L157" s="444"/>
      <c r="M157" s="445"/>
      <c r="N157" s="445"/>
      <c r="O157" s="445"/>
      <c r="P157" s="446"/>
    </row>
    <row r="158" spans="1:16" ht="11.25" customHeight="1" x14ac:dyDescent="0.2">
      <c r="A158" s="68"/>
      <c r="B158" s="431"/>
      <c r="C158" s="431"/>
      <c r="D158" s="431"/>
      <c r="E158" s="431"/>
      <c r="F158" s="431"/>
      <c r="G158" s="431"/>
      <c r="H158" s="431"/>
      <c r="I158" s="431"/>
      <c r="J158" s="431"/>
      <c r="K158" s="431"/>
      <c r="L158" s="431"/>
      <c r="M158" s="431"/>
      <c r="N158" s="431"/>
      <c r="O158" s="431"/>
      <c r="P158" s="432"/>
    </row>
    <row r="159" spans="1:16" ht="37.5" customHeight="1" x14ac:dyDescent="0.2">
      <c r="A159" s="68"/>
      <c r="B159" s="433" t="s">
        <v>190</v>
      </c>
      <c r="C159" s="433"/>
      <c r="D159" s="433"/>
      <c r="E159" s="433"/>
      <c r="F159" s="433"/>
      <c r="G159" s="433"/>
      <c r="H159" s="433"/>
      <c r="I159" s="433"/>
      <c r="J159" s="117" t="s">
        <v>16</v>
      </c>
      <c r="K159" s="117" t="s">
        <v>17</v>
      </c>
      <c r="L159" s="434" t="s">
        <v>18</v>
      </c>
      <c r="M159" s="434"/>
      <c r="N159" s="434"/>
      <c r="O159" s="434"/>
      <c r="P159" s="434"/>
    </row>
    <row r="160" spans="1:16" ht="65.25" customHeight="1" x14ac:dyDescent="0.2">
      <c r="A160" s="68"/>
      <c r="B160" s="435" t="s">
        <v>191</v>
      </c>
      <c r="C160" s="435"/>
      <c r="D160" s="435"/>
      <c r="E160" s="435"/>
      <c r="F160" s="435"/>
      <c r="G160" s="435"/>
      <c r="H160" s="435"/>
      <c r="I160" s="435"/>
      <c r="J160" s="136">
        <v>3</v>
      </c>
      <c r="K160" s="119">
        <f>'Listas de chequeo SVCSP'!G44</f>
        <v>0</v>
      </c>
      <c r="L160" s="427" t="str">
        <f>'Listas de chequeo SVCSP'!H44</f>
        <v>Las fichas de notificación evaluadas son concordantes con el archivo plano (tome una muestra representativa para la evaluaciòn).</v>
      </c>
      <c r="M160" s="428"/>
      <c r="N160" s="428"/>
      <c r="O160" s="428"/>
      <c r="P160" s="428"/>
    </row>
    <row r="161" spans="1:21" ht="69" customHeight="1" x14ac:dyDescent="0.2">
      <c r="A161" s="68"/>
      <c r="B161" s="426" t="s">
        <v>192</v>
      </c>
      <c r="C161" s="426"/>
      <c r="D161" s="426"/>
      <c r="E161" s="426"/>
      <c r="F161" s="426"/>
      <c r="G161" s="426"/>
      <c r="H161" s="426"/>
      <c r="I161" s="426"/>
      <c r="J161" s="118">
        <v>5</v>
      </c>
      <c r="K161" s="119">
        <f>'Listas de chequeo SVCSP'!G45</f>
        <v>0</v>
      </c>
      <c r="L161" s="427" t="str">
        <f>'Listas de chequeo SVCSP'!H45</f>
        <v>La UPGD ingresa el 100% de los laboratorios a los eventos que ingresan al aplicativo como confirmados por laboratorio.</v>
      </c>
      <c r="M161" s="428"/>
      <c r="N161" s="428"/>
      <c r="O161" s="428"/>
      <c r="P161" s="428"/>
    </row>
    <row r="162" spans="1:21" ht="31.5" customHeight="1" x14ac:dyDescent="0.2">
      <c r="A162" s="68"/>
      <c r="B162" s="419" t="s">
        <v>193</v>
      </c>
      <c r="C162" s="421" t="s">
        <v>194</v>
      </c>
      <c r="D162" s="421"/>
      <c r="E162" s="421"/>
      <c r="F162" s="421"/>
      <c r="G162" s="421"/>
      <c r="H162" s="421"/>
      <c r="I162" s="421"/>
      <c r="J162" s="421"/>
      <c r="K162" s="421"/>
      <c r="L162" s="421"/>
      <c r="M162" s="421"/>
      <c r="N162" s="421"/>
      <c r="O162" s="421"/>
      <c r="P162" s="422"/>
    </row>
    <row r="163" spans="1:21" ht="30" x14ac:dyDescent="0.2">
      <c r="A163" s="68"/>
      <c r="B163" s="420"/>
      <c r="C163" s="124" t="s">
        <v>123</v>
      </c>
      <c r="D163" s="124" t="s">
        <v>159</v>
      </c>
      <c r="E163" s="124" t="s">
        <v>124</v>
      </c>
      <c r="F163" s="124" t="s">
        <v>125</v>
      </c>
      <c r="G163" s="124" t="s">
        <v>126</v>
      </c>
      <c r="H163" s="124" t="s">
        <v>127</v>
      </c>
      <c r="I163" s="124" t="s">
        <v>145</v>
      </c>
      <c r="J163" s="124" t="s">
        <v>146</v>
      </c>
      <c r="K163" s="127" t="s">
        <v>160</v>
      </c>
      <c r="L163" s="409" t="s">
        <v>18</v>
      </c>
      <c r="M163" s="409"/>
      <c r="N163" s="409"/>
      <c r="O163" s="409"/>
      <c r="P163" s="410"/>
    </row>
    <row r="164" spans="1:21" ht="56.25" customHeight="1" x14ac:dyDescent="0.2">
      <c r="A164" s="68"/>
      <c r="B164" s="420"/>
      <c r="C164" s="157"/>
      <c r="D164" s="137"/>
      <c r="E164" s="137"/>
      <c r="F164" s="137"/>
      <c r="G164" s="137"/>
      <c r="H164" s="137"/>
      <c r="I164" s="137"/>
      <c r="J164" s="125"/>
      <c r="K164" s="125"/>
      <c r="L164" s="423" t="s">
        <v>218</v>
      </c>
      <c r="M164" s="424"/>
      <c r="N164" s="424"/>
      <c r="O164" s="424"/>
      <c r="P164" s="425"/>
    </row>
    <row r="165" spans="1:21" ht="125.25" customHeight="1" x14ac:dyDescent="0.2">
      <c r="A165" s="68"/>
      <c r="B165" s="426" t="s">
        <v>195</v>
      </c>
      <c r="C165" s="426"/>
      <c r="D165" s="426"/>
      <c r="E165" s="426"/>
      <c r="F165" s="426"/>
      <c r="G165" s="426"/>
      <c r="H165" s="426"/>
      <c r="I165" s="426"/>
      <c r="J165" s="118">
        <v>4</v>
      </c>
      <c r="K165" s="119">
        <f>'Listas de chequeo SVCSP'!G46</f>
        <v>0</v>
      </c>
      <c r="L165" s="427" t="str">
        <f>'Listas de chequeo SVCSP'!H46</f>
        <v>La UPGD no presenta eventos pendientes de evento 346  por notificar a SIVIGILA de acuerdo a la revision de base sismuestras,  en cuanto a otras  fuentes de informaciòn (RUAF ND, base de laboratorios LDSP,  base del programa de TB, base SISVAN) no se encuentran novedades.</v>
      </c>
      <c r="M165" s="428"/>
      <c r="N165" s="428"/>
      <c r="O165" s="428"/>
      <c r="P165" s="428"/>
    </row>
    <row r="166" spans="1:21" ht="41.25" customHeight="1" x14ac:dyDescent="0.2">
      <c r="A166" s="68"/>
      <c r="B166" s="405" t="s">
        <v>196</v>
      </c>
      <c r="C166" s="124" t="s">
        <v>124</v>
      </c>
      <c r="D166" s="124" t="s">
        <v>125</v>
      </c>
      <c r="E166" s="124" t="s">
        <v>126</v>
      </c>
      <c r="F166" s="124" t="s">
        <v>127</v>
      </c>
      <c r="G166" s="124" t="s">
        <v>145</v>
      </c>
      <c r="H166" s="124" t="s">
        <v>146</v>
      </c>
      <c r="I166" s="124" t="s">
        <v>123</v>
      </c>
      <c r="J166" s="407" t="s">
        <v>197</v>
      </c>
      <c r="K166" s="408"/>
      <c r="L166" s="409" t="s">
        <v>18</v>
      </c>
      <c r="M166" s="409"/>
      <c r="N166" s="409"/>
      <c r="O166" s="409"/>
      <c r="P166" s="410"/>
    </row>
    <row r="167" spans="1:21" ht="18.75" x14ac:dyDescent="0.2">
      <c r="A167" s="68"/>
      <c r="B167" s="406"/>
      <c r="C167" s="137"/>
      <c r="D167" s="137"/>
      <c r="E167" s="137"/>
      <c r="F167" s="137"/>
      <c r="G167" s="137"/>
      <c r="H167" s="137"/>
      <c r="I167" s="158"/>
      <c r="J167" s="411"/>
      <c r="K167" s="412"/>
      <c r="L167" s="429" t="s">
        <v>218</v>
      </c>
      <c r="M167" s="430"/>
      <c r="N167" s="159"/>
      <c r="O167" s="159"/>
      <c r="P167" s="158"/>
    </row>
    <row r="168" spans="1:21" ht="18" customHeight="1" thickBot="1" x14ac:dyDescent="0.25">
      <c r="A168" s="68"/>
      <c r="B168" s="413" t="s">
        <v>23</v>
      </c>
      <c r="C168" s="414"/>
      <c r="D168" s="414"/>
      <c r="E168" s="414"/>
      <c r="F168" s="414"/>
      <c r="G168" s="414"/>
      <c r="H168" s="414"/>
      <c r="I168" s="415"/>
      <c r="J168" s="155">
        <f>SUM(J160:J165)</f>
        <v>12</v>
      </c>
      <c r="K168" s="156">
        <f>K160+K161+K165</f>
        <v>0</v>
      </c>
      <c r="L168" s="416"/>
      <c r="M168" s="417"/>
      <c r="N168" s="417"/>
      <c r="O168" s="417"/>
      <c r="P168" s="418"/>
    </row>
    <row r="169" spans="1:21" s="160" customFormat="1" ht="24" customHeight="1" thickBot="1" x14ac:dyDescent="0.25">
      <c r="A169" s="68"/>
      <c r="B169" s="368" t="s">
        <v>198</v>
      </c>
      <c r="C169" s="369"/>
      <c r="D169" s="369"/>
      <c r="E169" s="369"/>
      <c r="F169" s="369"/>
      <c r="G169" s="369"/>
      <c r="H169" s="369"/>
      <c r="I169" s="369"/>
      <c r="J169" s="369"/>
      <c r="K169" s="369"/>
      <c r="L169" s="369"/>
      <c r="M169" s="369"/>
      <c r="N169" s="369"/>
      <c r="O169" s="369"/>
      <c r="P169" s="370"/>
    </row>
    <row r="170" spans="1:21" s="160" customFormat="1" ht="30" customHeight="1" x14ac:dyDescent="0.2">
      <c r="A170" s="68"/>
      <c r="B170" s="384" t="s">
        <v>54</v>
      </c>
      <c r="C170" s="385"/>
      <c r="D170" s="385"/>
      <c r="E170" s="385"/>
      <c r="F170" s="386"/>
      <c r="G170" s="387" t="s">
        <v>55</v>
      </c>
      <c r="H170" s="388"/>
      <c r="I170" s="389" t="s">
        <v>56</v>
      </c>
      <c r="J170" s="390"/>
      <c r="K170" s="391" t="s">
        <v>18</v>
      </c>
      <c r="L170" s="388"/>
      <c r="M170" s="388"/>
      <c r="N170" s="388"/>
      <c r="O170" s="388"/>
      <c r="P170" s="388"/>
    </row>
    <row r="171" spans="1:21" s="160" customFormat="1" ht="47.25" customHeight="1" x14ac:dyDescent="0.2">
      <c r="A171" s="68"/>
      <c r="B171" s="392" t="s">
        <v>57</v>
      </c>
      <c r="C171" s="392"/>
      <c r="D171" s="392"/>
      <c r="E171" s="392"/>
      <c r="F171" s="392"/>
      <c r="G171" s="393" t="s">
        <v>58</v>
      </c>
      <c r="H171" s="394"/>
      <c r="I171" s="395">
        <f>K168+K157+K146+K92+K85</f>
        <v>31</v>
      </c>
      <c r="J171" s="396"/>
      <c r="K171" s="401"/>
      <c r="L171" s="402"/>
      <c r="M171" s="402"/>
      <c r="N171" s="402"/>
      <c r="O171" s="402"/>
      <c r="P171" s="403"/>
    </row>
    <row r="172" spans="1:21" s="160" customFormat="1" ht="42" customHeight="1" x14ac:dyDescent="0.2">
      <c r="A172" s="68"/>
      <c r="B172" s="404" t="s">
        <v>199</v>
      </c>
      <c r="C172" s="404"/>
      <c r="D172" s="404"/>
      <c r="E172" s="404"/>
      <c r="F172" s="404"/>
      <c r="G172" s="374" t="s">
        <v>60</v>
      </c>
      <c r="H172" s="375"/>
      <c r="I172" s="397"/>
      <c r="J172" s="398"/>
      <c r="K172" s="376"/>
      <c r="L172" s="377"/>
      <c r="M172" s="377"/>
      <c r="N172" s="377"/>
      <c r="O172" s="377"/>
      <c r="P172" s="378"/>
      <c r="R172" s="191"/>
      <c r="S172" s="192"/>
      <c r="T172" s="192"/>
      <c r="U172" s="192"/>
    </row>
    <row r="173" spans="1:21" s="160" customFormat="1" ht="42" customHeight="1" thickBot="1" x14ac:dyDescent="0.25">
      <c r="A173" s="68"/>
      <c r="B173" s="379" t="s">
        <v>61</v>
      </c>
      <c r="C173" s="379"/>
      <c r="D173" s="379"/>
      <c r="E173" s="379"/>
      <c r="F173" s="379"/>
      <c r="G173" s="380" t="s">
        <v>200</v>
      </c>
      <c r="H173" s="381"/>
      <c r="I173" s="399"/>
      <c r="J173" s="400"/>
      <c r="K173" s="382"/>
      <c r="L173" s="382"/>
      <c r="M173" s="382"/>
      <c r="N173" s="382"/>
      <c r="O173" s="382"/>
      <c r="P173" s="382"/>
      <c r="R173" s="191"/>
      <c r="S173" s="192"/>
      <c r="T173" s="192"/>
      <c r="U173" s="192"/>
    </row>
    <row r="174" spans="1:21" s="160" customFormat="1" ht="24" customHeight="1" x14ac:dyDescent="0.2">
      <c r="A174" s="68"/>
      <c r="B174" s="368" t="s">
        <v>201</v>
      </c>
      <c r="C174" s="369"/>
      <c r="D174" s="369"/>
      <c r="E174" s="369"/>
      <c r="F174" s="369"/>
      <c r="G174" s="369"/>
      <c r="H174" s="369"/>
      <c r="I174" s="369"/>
      <c r="J174" s="369"/>
      <c r="K174" s="369"/>
      <c r="L174" s="369"/>
      <c r="M174" s="369"/>
      <c r="N174" s="369"/>
      <c r="O174" s="369"/>
      <c r="P174" s="370"/>
      <c r="R174" s="191"/>
      <c r="S174" s="192"/>
      <c r="T174" s="192"/>
      <c r="U174" s="192"/>
    </row>
    <row r="175" spans="1:21" s="160" customFormat="1" ht="36" customHeight="1" x14ac:dyDescent="0.2">
      <c r="A175" s="68"/>
      <c r="B175" s="352" t="s">
        <v>306</v>
      </c>
      <c r="C175" s="352"/>
      <c r="D175" s="352"/>
      <c r="E175" s="352"/>
      <c r="F175" s="352"/>
      <c r="G175" s="352"/>
      <c r="H175" s="352"/>
      <c r="I175" s="352"/>
      <c r="J175" s="352"/>
      <c r="K175" s="352"/>
      <c r="L175" s="352"/>
      <c r="M175" s="352"/>
      <c r="N175" s="352"/>
      <c r="O175" s="352"/>
      <c r="P175" s="352"/>
      <c r="R175" s="191"/>
      <c r="S175" s="192"/>
      <c r="T175" s="192"/>
      <c r="U175" s="192"/>
    </row>
    <row r="176" spans="1:21" s="160" customFormat="1" ht="27.75" customHeight="1" x14ac:dyDescent="0.2">
      <c r="A176" s="68"/>
      <c r="B176" s="352" t="s">
        <v>307</v>
      </c>
      <c r="C176" s="352"/>
      <c r="D176" s="352"/>
      <c r="E176" s="352"/>
      <c r="F176" s="352"/>
      <c r="G176" s="352"/>
      <c r="H176" s="352"/>
      <c r="I176" s="352"/>
      <c r="J176" s="352"/>
      <c r="K176" s="352"/>
      <c r="L176" s="352"/>
      <c r="M176" s="352"/>
      <c r="N176" s="352"/>
      <c r="O176" s="352"/>
      <c r="P176" s="352"/>
      <c r="R176" s="193"/>
      <c r="S176" s="192"/>
      <c r="T176" s="192"/>
      <c r="U176" s="192"/>
    </row>
    <row r="177" spans="1:21" s="160" customFormat="1" ht="27.75" customHeight="1" x14ac:dyDescent="0.2">
      <c r="A177" s="68"/>
      <c r="B177" s="352" t="s">
        <v>308</v>
      </c>
      <c r="C177" s="352"/>
      <c r="D177" s="352"/>
      <c r="E177" s="352"/>
      <c r="F177" s="352"/>
      <c r="G177" s="352"/>
      <c r="H177" s="352"/>
      <c r="I177" s="352"/>
      <c r="J177" s="352"/>
      <c r="K177" s="352"/>
      <c r="L177" s="352"/>
      <c r="M177" s="352"/>
      <c r="N177" s="352"/>
      <c r="O177" s="352"/>
      <c r="P177" s="352"/>
      <c r="R177" s="191"/>
      <c r="S177" s="192"/>
      <c r="T177" s="192"/>
      <c r="U177" s="192"/>
    </row>
    <row r="178" spans="1:21" s="160" customFormat="1" ht="27.75" customHeight="1" x14ac:dyDescent="0.2">
      <c r="A178" s="68"/>
      <c r="B178" s="352" t="s">
        <v>333</v>
      </c>
      <c r="C178" s="352"/>
      <c r="D178" s="352"/>
      <c r="E178" s="352"/>
      <c r="F178" s="352"/>
      <c r="G178" s="352"/>
      <c r="H178" s="352"/>
      <c r="I178" s="352"/>
      <c r="J178" s="352"/>
      <c r="K178" s="352"/>
      <c r="L178" s="352"/>
      <c r="M178" s="352"/>
      <c r="N178" s="352"/>
      <c r="O178" s="352"/>
      <c r="P178" s="352"/>
      <c r="R178" s="191"/>
      <c r="S178" s="192"/>
      <c r="T178" s="192"/>
      <c r="U178" s="192"/>
    </row>
    <row r="179" spans="1:21" s="160" customFormat="1" ht="102" customHeight="1" x14ac:dyDescent="0.25">
      <c r="A179" s="68"/>
      <c r="B179" s="352" t="s">
        <v>334</v>
      </c>
      <c r="C179" s="352"/>
      <c r="D179" s="352"/>
      <c r="E179" s="352"/>
      <c r="F179" s="352"/>
      <c r="G179" s="352"/>
      <c r="H179" s="352"/>
      <c r="I179" s="352"/>
      <c r="J179" s="352"/>
      <c r="K179" s="352"/>
      <c r="L179" s="352"/>
      <c r="M179" s="352"/>
      <c r="N179" s="352"/>
      <c r="O179" s="352"/>
      <c r="P179" s="352"/>
      <c r="R179" s="195" t="s">
        <v>237</v>
      </c>
    </row>
    <row r="180" spans="1:21" s="160" customFormat="1" ht="36" customHeight="1" x14ac:dyDescent="0.25">
      <c r="A180" s="68"/>
      <c r="B180" s="352" t="s">
        <v>328</v>
      </c>
      <c r="C180" s="352"/>
      <c r="D180" s="352"/>
      <c r="E180" s="352"/>
      <c r="F180" s="352"/>
      <c r="G180" s="352"/>
      <c r="H180" s="352"/>
      <c r="I180" s="352"/>
      <c r="J180" s="352"/>
      <c r="K180" s="352"/>
      <c r="L180" s="352"/>
      <c r="M180" s="352"/>
      <c r="N180" s="352"/>
      <c r="O180" s="352"/>
      <c r="P180" s="352"/>
      <c r="R180" s="195" t="s">
        <v>238</v>
      </c>
    </row>
    <row r="181" spans="1:21" s="160" customFormat="1" ht="36" customHeight="1" x14ac:dyDescent="0.25">
      <c r="A181" s="68"/>
      <c r="B181" s="352" t="s">
        <v>309</v>
      </c>
      <c r="C181" s="352"/>
      <c r="D181" s="352"/>
      <c r="E181" s="352"/>
      <c r="F181" s="352"/>
      <c r="G181" s="352"/>
      <c r="H181" s="352"/>
      <c r="I181" s="352"/>
      <c r="J181" s="352"/>
      <c r="K181" s="352"/>
      <c r="L181" s="352"/>
      <c r="M181" s="352"/>
      <c r="N181" s="352"/>
      <c r="O181" s="352"/>
      <c r="P181" s="352"/>
      <c r="R181" s="195" t="s">
        <v>239</v>
      </c>
    </row>
    <row r="182" spans="1:21" s="160" customFormat="1" ht="36" customHeight="1" x14ac:dyDescent="0.25">
      <c r="A182" s="68"/>
      <c r="B182" s="352" t="s">
        <v>219</v>
      </c>
      <c r="C182" s="352"/>
      <c r="D182" s="352"/>
      <c r="E182" s="352"/>
      <c r="F182" s="352"/>
      <c r="G182" s="352"/>
      <c r="H182" s="352"/>
      <c r="I182" s="352"/>
      <c r="J182" s="352"/>
      <c r="K182" s="352"/>
      <c r="L182" s="352"/>
      <c r="M182" s="352"/>
      <c r="N182" s="352"/>
      <c r="O182" s="352"/>
      <c r="P182" s="352"/>
      <c r="R182" s="195" t="s">
        <v>235</v>
      </c>
    </row>
    <row r="183" spans="1:21" s="160" customFormat="1" ht="36" customHeight="1" x14ac:dyDescent="0.25">
      <c r="A183" s="68"/>
      <c r="B183" s="352" t="s">
        <v>245</v>
      </c>
      <c r="C183" s="352"/>
      <c r="D183" s="352"/>
      <c r="E183" s="352"/>
      <c r="F183" s="352"/>
      <c r="G183" s="352"/>
      <c r="H183" s="352"/>
      <c r="I183" s="352"/>
      <c r="J183" s="352"/>
      <c r="K183" s="352"/>
      <c r="L183" s="352"/>
      <c r="M183" s="352"/>
      <c r="N183" s="352"/>
      <c r="O183" s="352"/>
      <c r="P183" s="352"/>
      <c r="R183" s="195" t="s">
        <v>236</v>
      </c>
    </row>
    <row r="184" spans="1:21" s="160" customFormat="1" ht="36" customHeight="1" x14ac:dyDescent="0.25">
      <c r="A184" s="68"/>
      <c r="R184" s="195" t="s">
        <v>240</v>
      </c>
    </row>
    <row r="185" spans="1:21" s="160" customFormat="1" ht="18" x14ac:dyDescent="0.25">
      <c r="A185" s="68"/>
      <c r="R185" s="195" t="s">
        <v>241</v>
      </c>
    </row>
    <row r="186" spans="1:21" s="160" customFormat="1" ht="21" x14ac:dyDescent="0.25">
      <c r="A186" s="68"/>
      <c r="B186" s="383"/>
      <c r="C186" s="383"/>
      <c r="D186" s="383"/>
      <c r="E186" s="383"/>
      <c r="F186" s="383"/>
      <c r="G186" s="383"/>
      <c r="H186" s="383"/>
      <c r="I186" s="383"/>
      <c r="J186" s="383"/>
      <c r="K186" s="383"/>
      <c r="L186" s="383"/>
      <c r="M186" s="383"/>
      <c r="N186" s="383"/>
      <c r="O186" s="383"/>
      <c r="P186" s="383"/>
      <c r="R186" s="194"/>
      <c r="S186" s="195"/>
    </row>
    <row r="187" spans="1:21" s="160" customFormat="1" ht="21" x14ac:dyDescent="0.25">
      <c r="A187" s="68"/>
      <c r="B187" s="383"/>
      <c r="C187" s="383"/>
      <c r="D187" s="383"/>
      <c r="E187" s="383"/>
      <c r="F187" s="383"/>
      <c r="G187" s="383"/>
      <c r="H187" s="383"/>
      <c r="I187" s="383"/>
      <c r="J187" s="383"/>
      <c r="K187" s="383"/>
      <c r="L187" s="383"/>
      <c r="M187" s="383"/>
      <c r="N187" s="383"/>
      <c r="O187" s="383"/>
      <c r="P187" s="383"/>
      <c r="R187" s="196"/>
      <c r="S187" s="195"/>
    </row>
    <row r="188" spans="1:21" s="160" customFormat="1" ht="21.75" thickBot="1" x14ac:dyDescent="0.25">
      <c r="A188" s="68"/>
      <c r="B188" s="383"/>
      <c r="C188" s="383"/>
      <c r="D188" s="383"/>
      <c r="E188" s="383"/>
      <c r="F188" s="383"/>
      <c r="G188" s="383"/>
      <c r="H188" s="383"/>
      <c r="I188" s="383"/>
      <c r="J188" s="383"/>
      <c r="K188" s="383"/>
      <c r="L188" s="383"/>
      <c r="M188" s="383"/>
      <c r="N188" s="383"/>
      <c r="O188" s="383"/>
      <c r="P188" s="383"/>
    </row>
    <row r="189" spans="1:21" ht="24" customHeight="1" x14ac:dyDescent="0.2">
      <c r="A189" s="160"/>
      <c r="B189" s="368" t="s">
        <v>202</v>
      </c>
      <c r="C189" s="369"/>
      <c r="D189" s="369"/>
      <c r="E189" s="369"/>
      <c r="F189" s="369"/>
      <c r="G189" s="369"/>
      <c r="H189" s="369"/>
      <c r="I189" s="369"/>
      <c r="J189" s="369"/>
      <c r="K189" s="369"/>
      <c r="L189" s="369"/>
      <c r="M189" s="369"/>
      <c r="N189" s="369"/>
      <c r="O189" s="369"/>
      <c r="P189" s="370"/>
    </row>
    <row r="190" spans="1:21" ht="32.25" customHeight="1" x14ac:dyDescent="0.2">
      <c r="A190" s="68"/>
      <c r="B190" s="371" t="s">
        <v>203</v>
      </c>
      <c r="C190" s="372"/>
      <c r="D190" s="372"/>
      <c r="E190" s="372"/>
      <c r="F190" s="372"/>
      <c r="G190" s="372"/>
      <c r="H190" s="372"/>
      <c r="I190" s="372"/>
      <c r="J190" s="372"/>
      <c r="K190" s="373"/>
      <c r="L190" s="161" t="s">
        <v>20</v>
      </c>
      <c r="M190" s="197"/>
      <c r="N190" s="161" t="s">
        <v>29</v>
      </c>
      <c r="O190" s="197"/>
      <c r="P190" s="161"/>
    </row>
    <row r="191" spans="1:21" s="183" customFormat="1" ht="35.25" customHeight="1" x14ac:dyDescent="0.25">
      <c r="A191" s="182"/>
      <c r="B191" s="349" t="s">
        <v>226</v>
      </c>
      <c r="C191" s="350"/>
      <c r="D191" s="350"/>
      <c r="E191" s="350"/>
      <c r="F191" s="350"/>
      <c r="G191" s="350"/>
      <c r="H191" s="350"/>
      <c r="I191" s="350"/>
      <c r="J191" s="350"/>
      <c r="K191" s="350"/>
      <c r="L191" s="350"/>
      <c r="M191" s="350"/>
      <c r="N191" s="350"/>
      <c r="O191" s="351"/>
      <c r="P191" s="272">
        <f>M9+4</f>
        <v>44900</v>
      </c>
    </row>
    <row r="192" spans="1:21" ht="33" customHeight="1" x14ac:dyDescent="0.2">
      <c r="A192" s="68"/>
      <c r="B192" s="343"/>
      <c r="C192" s="344"/>
      <c r="D192" s="344"/>
      <c r="E192" s="344"/>
      <c r="F192" s="344"/>
      <c r="G192" s="344"/>
      <c r="H192" s="345"/>
      <c r="I192" s="167"/>
      <c r="J192" s="343"/>
      <c r="K192" s="344"/>
      <c r="L192" s="344"/>
      <c r="M192" s="344"/>
      <c r="N192" s="344"/>
      <c r="O192" s="344"/>
      <c r="P192" s="344"/>
    </row>
    <row r="193" spans="1:20" ht="33" customHeight="1" x14ac:dyDescent="0.2">
      <c r="A193" s="68"/>
      <c r="B193" s="343">
        <v>1</v>
      </c>
      <c r="C193" s="344"/>
      <c r="D193" s="344"/>
      <c r="E193" s="344"/>
      <c r="F193" s="344"/>
      <c r="G193" s="344"/>
      <c r="H193" s="345"/>
      <c r="I193" s="167"/>
      <c r="J193" s="343">
        <v>1</v>
      </c>
      <c r="K193" s="344"/>
      <c r="L193" s="344"/>
      <c r="M193" s="344"/>
      <c r="N193" s="344"/>
      <c r="O193" s="344"/>
      <c r="P193" s="344"/>
    </row>
    <row r="194" spans="1:20" ht="33" customHeight="1" x14ac:dyDescent="0.2">
      <c r="A194" s="68"/>
      <c r="B194" s="343">
        <v>1</v>
      </c>
      <c r="C194" s="344"/>
      <c r="D194" s="344"/>
      <c r="E194" s="344"/>
      <c r="F194" s="344"/>
      <c r="G194" s="344"/>
      <c r="H194" s="345"/>
      <c r="I194" s="167"/>
      <c r="J194" s="343">
        <v>1</v>
      </c>
      <c r="K194" s="344"/>
      <c r="L194" s="344"/>
      <c r="M194" s="344"/>
      <c r="N194" s="344"/>
      <c r="O194" s="344"/>
      <c r="P194" s="344"/>
    </row>
    <row r="195" spans="1:20" ht="19.5" customHeight="1" x14ac:dyDescent="0.2">
      <c r="A195" s="68"/>
      <c r="B195" s="362" t="s">
        <v>204</v>
      </c>
      <c r="C195" s="363"/>
      <c r="D195" s="363"/>
      <c r="E195" s="363"/>
      <c r="F195" s="363"/>
      <c r="G195" s="363"/>
      <c r="H195" s="363"/>
      <c r="I195" s="363"/>
      <c r="J195" s="363"/>
      <c r="K195" s="363"/>
      <c r="L195" s="363"/>
      <c r="M195" s="363"/>
      <c r="N195" s="363"/>
      <c r="O195" s="363"/>
      <c r="P195" s="364"/>
    </row>
    <row r="196" spans="1:20" ht="45.75" customHeight="1" x14ac:dyDescent="0.2">
      <c r="A196" s="68"/>
      <c r="B196" s="365" t="s">
        <v>228</v>
      </c>
      <c r="C196" s="366"/>
      <c r="D196" s="366"/>
      <c r="E196" s="366"/>
      <c r="F196" s="366"/>
      <c r="G196" s="366"/>
      <c r="H196" s="366"/>
      <c r="I196" s="366"/>
      <c r="J196" s="366"/>
      <c r="K196" s="366"/>
      <c r="L196" s="366"/>
      <c r="M196" s="366"/>
      <c r="N196" s="366"/>
      <c r="O196" s="366"/>
      <c r="P196" s="367"/>
    </row>
    <row r="197" spans="1:20" ht="45.75" customHeight="1" thickBot="1" x14ac:dyDescent="0.25">
      <c r="A197" s="68"/>
      <c r="B197" s="365"/>
      <c r="C197" s="366"/>
      <c r="D197" s="366"/>
      <c r="E197" s="366"/>
      <c r="F197" s="366"/>
      <c r="G197" s="366"/>
      <c r="H197" s="366"/>
      <c r="I197" s="366"/>
      <c r="J197" s="366"/>
      <c r="K197" s="366"/>
      <c r="L197" s="366"/>
      <c r="M197" s="366"/>
      <c r="N197" s="366"/>
      <c r="O197" s="366"/>
      <c r="P197" s="367"/>
    </row>
    <row r="198" spans="1:20" ht="19.5" customHeight="1" x14ac:dyDescent="0.2">
      <c r="A198" s="68"/>
      <c r="B198" s="368" t="s">
        <v>205</v>
      </c>
      <c r="C198" s="369"/>
      <c r="D198" s="369"/>
      <c r="E198" s="369"/>
      <c r="F198" s="369"/>
      <c r="G198" s="369"/>
      <c r="H198" s="369"/>
      <c r="I198" s="369"/>
      <c r="J198" s="369"/>
      <c r="K198" s="369"/>
      <c r="L198" s="369"/>
      <c r="M198" s="369"/>
      <c r="N198" s="369"/>
      <c r="O198" s="369"/>
      <c r="P198" s="370"/>
    </row>
    <row r="199" spans="1:20" ht="48" customHeight="1" x14ac:dyDescent="0.2">
      <c r="A199" s="68"/>
      <c r="B199" s="353" t="s">
        <v>330</v>
      </c>
      <c r="C199" s="354"/>
      <c r="D199" s="354"/>
      <c r="E199" s="354"/>
      <c r="F199" s="354"/>
      <c r="G199" s="354"/>
      <c r="H199" s="354"/>
      <c r="I199" s="354"/>
      <c r="J199" s="354"/>
      <c r="K199" s="354"/>
      <c r="L199" s="354"/>
      <c r="M199" s="354"/>
      <c r="N199" s="354"/>
      <c r="O199" s="354"/>
      <c r="P199" s="355"/>
    </row>
    <row r="200" spans="1:20" ht="48" customHeight="1" x14ac:dyDescent="0.25">
      <c r="A200" s="68"/>
      <c r="B200" s="353"/>
      <c r="C200" s="354"/>
      <c r="D200" s="354"/>
      <c r="E200" s="354"/>
      <c r="F200" s="354"/>
      <c r="G200" s="354"/>
      <c r="H200" s="354"/>
      <c r="I200" s="354"/>
      <c r="J200" s="354"/>
      <c r="K200" s="354"/>
      <c r="L200" s="354"/>
      <c r="M200" s="354"/>
      <c r="N200" s="354"/>
      <c r="O200" s="354"/>
      <c r="P200" s="355"/>
      <c r="T200" s="206" t="s">
        <v>329</v>
      </c>
    </row>
    <row r="201" spans="1:20" ht="48" customHeight="1" x14ac:dyDescent="0.25">
      <c r="A201" s="68"/>
      <c r="B201" s="353" t="s">
        <v>331</v>
      </c>
      <c r="C201" s="354"/>
      <c r="D201" s="354"/>
      <c r="E201" s="354"/>
      <c r="F201" s="354"/>
      <c r="G201" s="354"/>
      <c r="H201" s="354"/>
      <c r="I201" s="354"/>
      <c r="J201" s="354"/>
      <c r="K201" s="354"/>
      <c r="L201" s="354"/>
      <c r="M201" s="354"/>
      <c r="N201" s="354"/>
      <c r="O201" s="354"/>
      <c r="P201" s="355"/>
      <c r="T201" s="206" t="s">
        <v>310</v>
      </c>
    </row>
    <row r="202" spans="1:20" ht="48" customHeight="1" x14ac:dyDescent="0.25">
      <c r="A202" s="68"/>
      <c r="B202" s="353" t="s">
        <v>225</v>
      </c>
      <c r="C202" s="354"/>
      <c r="D202" s="354"/>
      <c r="E202" s="354"/>
      <c r="F202" s="354"/>
      <c r="G202" s="354"/>
      <c r="H202" s="354"/>
      <c r="I202" s="354"/>
      <c r="J202" s="354"/>
      <c r="K202" s="354"/>
      <c r="L202" s="354"/>
      <c r="M202" s="354"/>
      <c r="N202" s="354"/>
      <c r="O202" s="354"/>
      <c r="P202" s="355"/>
      <c r="T202" s="206"/>
    </row>
    <row r="203" spans="1:20" ht="48" customHeight="1" x14ac:dyDescent="0.2">
      <c r="A203" s="68"/>
      <c r="B203" s="353" t="s">
        <v>220</v>
      </c>
      <c r="C203" s="354"/>
      <c r="D203" s="354"/>
      <c r="E203" s="354"/>
      <c r="F203" s="354"/>
      <c r="G203" s="354"/>
      <c r="H203" s="354"/>
      <c r="I203" s="354"/>
      <c r="J203" s="354"/>
      <c r="K203" s="354"/>
      <c r="L203" s="354"/>
      <c r="M203" s="354"/>
      <c r="N203" s="354"/>
      <c r="O203" s="354"/>
      <c r="P203" s="355"/>
    </row>
    <row r="204" spans="1:20" ht="48" customHeight="1" x14ac:dyDescent="0.2">
      <c r="A204" s="68"/>
      <c r="B204" s="353" t="s">
        <v>221</v>
      </c>
      <c r="C204" s="354"/>
      <c r="D204" s="354"/>
      <c r="E204" s="354"/>
      <c r="F204" s="354"/>
      <c r="G204" s="354"/>
      <c r="H204" s="354"/>
      <c r="I204" s="354"/>
      <c r="J204" s="354"/>
      <c r="K204" s="354"/>
      <c r="L204" s="354"/>
      <c r="M204" s="354"/>
      <c r="N204" s="354"/>
      <c r="O204" s="354"/>
      <c r="P204" s="355"/>
    </row>
    <row r="205" spans="1:20" ht="21" customHeight="1" x14ac:dyDescent="0.2">
      <c r="A205" s="68"/>
      <c r="B205" s="356" t="s">
        <v>206</v>
      </c>
      <c r="C205" s="357"/>
      <c r="D205" s="357"/>
      <c r="E205" s="357"/>
      <c r="F205" s="357"/>
      <c r="G205" s="357"/>
      <c r="H205" s="357"/>
      <c r="I205" s="357"/>
      <c r="J205" s="357"/>
      <c r="K205" s="357"/>
      <c r="L205" s="357"/>
      <c r="M205" s="357"/>
      <c r="N205" s="357"/>
      <c r="O205" s="357"/>
      <c r="P205" s="358"/>
    </row>
    <row r="206" spans="1:20" ht="42.75" customHeight="1" x14ac:dyDescent="0.2">
      <c r="B206" s="359" t="s">
        <v>254</v>
      </c>
      <c r="C206" s="360"/>
      <c r="D206" s="360"/>
      <c r="E206" s="360"/>
      <c r="F206" s="360"/>
      <c r="G206" s="360"/>
      <c r="H206" s="360"/>
      <c r="I206" s="360"/>
      <c r="J206" s="360"/>
      <c r="K206" s="360"/>
      <c r="L206" s="360"/>
      <c r="M206" s="360"/>
      <c r="N206" s="360"/>
      <c r="O206" s="360"/>
      <c r="P206" s="361"/>
    </row>
    <row r="208" spans="1:20" x14ac:dyDescent="0.2">
      <c r="B208" s="74" t="s">
        <v>243</v>
      </c>
      <c r="C208" s="74" t="s">
        <v>243</v>
      </c>
      <c r="D208" s="74" t="s">
        <v>243</v>
      </c>
      <c r="E208" s="74" t="s">
        <v>243</v>
      </c>
      <c r="F208" s="74" t="s">
        <v>243</v>
      </c>
      <c r="G208" s="74" t="s">
        <v>243</v>
      </c>
      <c r="H208" s="74" t="s">
        <v>243</v>
      </c>
      <c r="I208" s="74" t="s">
        <v>243</v>
      </c>
      <c r="J208" s="74" t="s">
        <v>243</v>
      </c>
      <c r="K208" s="74" t="s">
        <v>243</v>
      </c>
      <c r="L208" s="74" t="s">
        <v>243</v>
      </c>
      <c r="M208" s="74" t="s">
        <v>243</v>
      </c>
      <c r="N208" s="74" t="s">
        <v>243</v>
      </c>
      <c r="O208" s="74" t="s">
        <v>243</v>
      </c>
      <c r="P208" s="74" t="s">
        <v>243</v>
      </c>
      <c r="Q208" s="74" t="s">
        <v>243</v>
      </c>
    </row>
  </sheetData>
  <mergeCells count="333">
    <mergeCell ref="G79:H79"/>
    <mergeCell ref="I79:J79"/>
    <mergeCell ref="K79:L79"/>
    <mergeCell ref="M79:N79"/>
    <mergeCell ref="B1:P4"/>
    <mergeCell ref="B6:P6"/>
    <mergeCell ref="B8:C8"/>
    <mergeCell ref="D8:G8"/>
    <mergeCell ref="K8:L8"/>
    <mergeCell ref="M8:N8"/>
    <mergeCell ref="K12:L12"/>
    <mergeCell ref="M12:N12"/>
    <mergeCell ref="B13:C14"/>
    <mergeCell ref="D13:G14"/>
    <mergeCell ref="I13:J13"/>
    <mergeCell ref="K13:L13"/>
    <mergeCell ref="M13:N13"/>
    <mergeCell ref="I9:J9"/>
    <mergeCell ref="K9:L9"/>
    <mergeCell ref="M9:N9"/>
    <mergeCell ref="B10:C11"/>
    <mergeCell ref="D10:G11"/>
    <mergeCell ref="K10:L10"/>
    <mergeCell ref="M10:N10"/>
    <mergeCell ref="I11:J11"/>
    <mergeCell ref="K11:L11"/>
    <mergeCell ref="M11:N11"/>
    <mergeCell ref="I15:J18"/>
    <mergeCell ref="K15:L16"/>
    <mergeCell ref="M15:N16"/>
    <mergeCell ref="B16:C16"/>
    <mergeCell ref="D16:G16"/>
    <mergeCell ref="K17:L18"/>
    <mergeCell ref="M17:N18"/>
    <mergeCell ref="B18:C18"/>
    <mergeCell ref="D18:F18"/>
    <mergeCell ref="B25:P25"/>
    <mergeCell ref="B26:P26"/>
    <mergeCell ref="B27:P27"/>
    <mergeCell ref="B28:P28"/>
    <mergeCell ref="B29:P29"/>
    <mergeCell ref="B30:P30"/>
    <mergeCell ref="I19:J20"/>
    <mergeCell ref="K19:L20"/>
    <mergeCell ref="M19:N20"/>
    <mergeCell ref="B22:P22"/>
    <mergeCell ref="B23:P23"/>
    <mergeCell ref="B24:P24"/>
    <mergeCell ref="B35:J35"/>
    <mergeCell ref="K35:L35"/>
    <mergeCell ref="M35:P35"/>
    <mergeCell ref="B36:J36"/>
    <mergeCell ref="K36:L36"/>
    <mergeCell ref="M36:P36"/>
    <mergeCell ref="B31:P31"/>
    <mergeCell ref="B32:P32"/>
    <mergeCell ref="B33:P33"/>
    <mergeCell ref="B34:J34"/>
    <mergeCell ref="K34:L34"/>
    <mergeCell ref="M34:P34"/>
    <mergeCell ref="B47:P47"/>
    <mergeCell ref="G48:K48"/>
    <mergeCell ref="L48:P48"/>
    <mergeCell ref="B37:J37"/>
    <mergeCell ref="K37:L37"/>
    <mergeCell ref="M37:P37"/>
    <mergeCell ref="B38:J38"/>
    <mergeCell ref="K38:L38"/>
    <mergeCell ref="M38:P38"/>
    <mergeCell ref="B39:J39"/>
    <mergeCell ref="B40:J40"/>
    <mergeCell ref="B41:J41"/>
    <mergeCell ref="B42:J42"/>
    <mergeCell ref="B43:J43"/>
    <mergeCell ref="B44:J44"/>
    <mergeCell ref="B45:J45"/>
    <mergeCell ref="K39:L39"/>
    <mergeCell ref="M39:P39"/>
    <mergeCell ref="M40:P40"/>
    <mergeCell ref="B64:F64"/>
    <mergeCell ref="G64:K64"/>
    <mergeCell ref="L64:P64"/>
    <mergeCell ref="B65:F66"/>
    <mergeCell ref="D49:E49"/>
    <mergeCell ref="B51:D52"/>
    <mergeCell ref="E51:E52"/>
    <mergeCell ref="B54:D54"/>
    <mergeCell ref="B56:D57"/>
    <mergeCell ref="E56:E57"/>
    <mergeCell ref="B67:P67"/>
    <mergeCell ref="K68:P68"/>
    <mergeCell ref="F70:G70"/>
    <mergeCell ref="L70:M70"/>
    <mergeCell ref="B69:E69"/>
    <mergeCell ref="F69:H69"/>
    <mergeCell ref="I69:M69"/>
    <mergeCell ref="N69:P69"/>
    <mergeCell ref="D70:E70"/>
    <mergeCell ref="K74:L74"/>
    <mergeCell ref="M74:N74"/>
    <mergeCell ref="E73:G73"/>
    <mergeCell ref="E74:G74"/>
    <mergeCell ref="F71:G71"/>
    <mergeCell ref="L71:M71"/>
    <mergeCell ref="B72:P72"/>
    <mergeCell ref="B73:D73"/>
    <mergeCell ref="H73:P73"/>
    <mergeCell ref="I78:J78"/>
    <mergeCell ref="M78:N78"/>
    <mergeCell ref="B80:P80"/>
    <mergeCell ref="B81:I81"/>
    <mergeCell ref="L81:P81"/>
    <mergeCell ref="C78:D78"/>
    <mergeCell ref="G78:H78"/>
    <mergeCell ref="K78:L78"/>
    <mergeCell ref="B92:I92"/>
    <mergeCell ref="L92:P92"/>
    <mergeCell ref="C79:D79"/>
    <mergeCell ref="B85:I85"/>
    <mergeCell ref="L85:P85"/>
    <mergeCell ref="B86:P86"/>
    <mergeCell ref="B87:I87"/>
    <mergeCell ref="L87:P87"/>
    <mergeCell ref="B88:I88"/>
    <mergeCell ref="L88:P88"/>
    <mergeCell ref="B82:I82"/>
    <mergeCell ref="L82:P82"/>
    <mergeCell ref="B83:I83"/>
    <mergeCell ref="L83:P83"/>
    <mergeCell ref="B84:I84"/>
    <mergeCell ref="L84:P84"/>
    <mergeCell ref="B93:P93"/>
    <mergeCell ref="B94:I94"/>
    <mergeCell ref="L94:P94"/>
    <mergeCell ref="B95:I95"/>
    <mergeCell ref="L95:P95"/>
    <mergeCell ref="B89:I89"/>
    <mergeCell ref="L89:P89"/>
    <mergeCell ref="B90:I90"/>
    <mergeCell ref="L90:P90"/>
    <mergeCell ref="B91:I91"/>
    <mergeCell ref="L91:P91"/>
    <mergeCell ref="F100:F101"/>
    <mergeCell ref="G100:G101"/>
    <mergeCell ref="H100:H101"/>
    <mergeCell ref="I100:I101"/>
    <mergeCell ref="J100:P100"/>
    <mergeCell ref="J101:K101"/>
    <mergeCell ref="M101:N101"/>
    <mergeCell ref="O101:P101"/>
    <mergeCell ref="B96:I96"/>
    <mergeCell ref="L96:P96"/>
    <mergeCell ref="B97:P97"/>
    <mergeCell ref="B98:I98"/>
    <mergeCell ref="L98:P98"/>
    <mergeCell ref="B99:B103"/>
    <mergeCell ref="C99:P99"/>
    <mergeCell ref="C100:C101"/>
    <mergeCell ref="D100:D101"/>
    <mergeCell ref="E100:E101"/>
    <mergeCell ref="J106:K106"/>
    <mergeCell ref="L106:M106"/>
    <mergeCell ref="N106:P106"/>
    <mergeCell ref="B107:B109"/>
    <mergeCell ref="C107:P107"/>
    <mergeCell ref="M108:P108"/>
    <mergeCell ref="M109:P109"/>
    <mergeCell ref="J102:K102"/>
    <mergeCell ref="M102:N102"/>
    <mergeCell ref="O102:P102"/>
    <mergeCell ref="C103:P103"/>
    <mergeCell ref="B104:B106"/>
    <mergeCell ref="C104:P104"/>
    <mergeCell ref="D105:G105"/>
    <mergeCell ref="J105:K105"/>
    <mergeCell ref="L105:M105"/>
    <mergeCell ref="N105:P105"/>
    <mergeCell ref="B115:I115"/>
    <mergeCell ref="L115:P115"/>
    <mergeCell ref="B116:I116"/>
    <mergeCell ref="L116:P116"/>
    <mergeCell ref="B117:B118"/>
    <mergeCell ref="N117:P117"/>
    <mergeCell ref="N118:P118"/>
    <mergeCell ref="B110:B112"/>
    <mergeCell ref="C110:P110"/>
    <mergeCell ref="M111:P111"/>
    <mergeCell ref="M112:P112"/>
    <mergeCell ref="B113:B114"/>
    <mergeCell ref="C113:P113"/>
    <mergeCell ref="C114:P114"/>
    <mergeCell ref="B119:I119"/>
    <mergeCell ref="L119:P119"/>
    <mergeCell ref="B120:B126"/>
    <mergeCell ref="C120:P120"/>
    <mergeCell ref="L121:P121"/>
    <mergeCell ref="L122:P122"/>
    <mergeCell ref="C123:P123"/>
    <mergeCell ref="C124:P124"/>
    <mergeCell ref="L125:P125"/>
    <mergeCell ref="L126:P126"/>
    <mergeCell ref="B131:B132"/>
    <mergeCell ref="N131:P131"/>
    <mergeCell ref="N132:P132"/>
    <mergeCell ref="B133:I133"/>
    <mergeCell ref="L133:P133"/>
    <mergeCell ref="B134:I134"/>
    <mergeCell ref="L134:P134"/>
    <mergeCell ref="B127:I127"/>
    <mergeCell ref="L127:P127"/>
    <mergeCell ref="B128:B129"/>
    <mergeCell ref="M128:P128"/>
    <mergeCell ref="M129:P129"/>
    <mergeCell ref="B130:I130"/>
    <mergeCell ref="L130:P130"/>
    <mergeCell ref="B140:I140"/>
    <mergeCell ref="L140:P140"/>
    <mergeCell ref="B141:B143"/>
    <mergeCell ref="C141:P141"/>
    <mergeCell ref="M142:P142"/>
    <mergeCell ref="B144:I144"/>
    <mergeCell ref="L144:P144"/>
    <mergeCell ref="B135:B137"/>
    <mergeCell ref="C135:P135"/>
    <mergeCell ref="N136:P136"/>
    <mergeCell ref="N137:P137"/>
    <mergeCell ref="B138:B139"/>
    <mergeCell ref="N138:P138"/>
    <mergeCell ref="N139:P139"/>
    <mergeCell ref="M143:N143"/>
    <mergeCell ref="B149:I149"/>
    <mergeCell ref="L149:P149"/>
    <mergeCell ref="B150:I150"/>
    <mergeCell ref="L150:P150"/>
    <mergeCell ref="B151:B153"/>
    <mergeCell ref="C151:P151"/>
    <mergeCell ref="M152:P152"/>
    <mergeCell ref="M153:P153"/>
    <mergeCell ref="B145:I145"/>
    <mergeCell ref="L145:P145"/>
    <mergeCell ref="B146:I146"/>
    <mergeCell ref="L146:P146"/>
    <mergeCell ref="B147:P147"/>
    <mergeCell ref="B148:I148"/>
    <mergeCell ref="L148:P148"/>
    <mergeCell ref="B158:P158"/>
    <mergeCell ref="B159:I159"/>
    <mergeCell ref="L159:P159"/>
    <mergeCell ref="B160:I160"/>
    <mergeCell ref="L160:P160"/>
    <mergeCell ref="B161:I161"/>
    <mergeCell ref="L161:P161"/>
    <mergeCell ref="B154:B156"/>
    <mergeCell ref="C154:P154"/>
    <mergeCell ref="N155:P155"/>
    <mergeCell ref="N156:P156"/>
    <mergeCell ref="B157:I157"/>
    <mergeCell ref="L157:P157"/>
    <mergeCell ref="B166:B167"/>
    <mergeCell ref="J166:K166"/>
    <mergeCell ref="L166:P166"/>
    <mergeCell ref="J167:K167"/>
    <mergeCell ref="B168:I168"/>
    <mergeCell ref="L168:P168"/>
    <mergeCell ref="B162:B164"/>
    <mergeCell ref="C162:P162"/>
    <mergeCell ref="L163:P163"/>
    <mergeCell ref="L164:P164"/>
    <mergeCell ref="B165:I165"/>
    <mergeCell ref="L165:P165"/>
    <mergeCell ref="L167:M167"/>
    <mergeCell ref="B169:P169"/>
    <mergeCell ref="B170:F170"/>
    <mergeCell ref="G170:H170"/>
    <mergeCell ref="I170:J170"/>
    <mergeCell ref="K170:P170"/>
    <mergeCell ref="B171:F171"/>
    <mergeCell ref="G171:H171"/>
    <mergeCell ref="I171:J173"/>
    <mergeCell ref="K171:P171"/>
    <mergeCell ref="B172:F172"/>
    <mergeCell ref="B189:P189"/>
    <mergeCell ref="B190:K190"/>
    <mergeCell ref="G172:H172"/>
    <mergeCell ref="K172:P172"/>
    <mergeCell ref="B173:F173"/>
    <mergeCell ref="G173:H173"/>
    <mergeCell ref="K173:P173"/>
    <mergeCell ref="B174:P174"/>
    <mergeCell ref="B180:P180"/>
    <mergeCell ref="B181:P181"/>
    <mergeCell ref="B176:P176"/>
    <mergeCell ref="B177:P177"/>
    <mergeCell ref="B187:P187"/>
    <mergeCell ref="B188:P188"/>
    <mergeCell ref="B179:P179"/>
    <mergeCell ref="B186:P186"/>
    <mergeCell ref="B201:P201"/>
    <mergeCell ref="B202:P202"/>
    <mergeCell ref="B203:P203"/>
    <mergeCell ref="B204:P204"/>
    <mergeCell ref="B205:P205"/>
    <mergeCell ref="B206:P206"/>
    <mergeCell ref="B195:P195"/>
    <mergeCell ref="B196:P196"/>
    <mergeCell ref="B198:P198"/>
    <mergeCell ref="B199:P199"/>
    <mergeCell ref="B197:P197"/>
    <mergeCell ref="B200:P200"/>
    <mergeCell ref="B192:H192"/>
    <mergeCell ref="J192:P192"/>
    <mergeCell ref="B193:H193"/>
    <mergeCell ref="J193:P193"/>
    <mergeCell ref="B194:H194"/>
    <mergeCell ref="J194:P194"/>
    <mergeCell ref="K40:L40"/>
    <mergeCell ref="K41:L41"/>
    <mergeCell ref="K42:L42"/>
    <mergeCell ref="K43:L43"/>
    <mergeCell ref="K44:L44"/>
    <mergeCell ref="K45:L45"/>
    <mergeCell ref="K46:L46"/>
    <mergeCell ref="M41:P41"/>
    <mergeCell ref="M42:P42"/>
    <mergeCell ref="M43:P43"/>
    <mergeCell ref="M44:P44"/>
    <mergeCell ref="M45:P45"/>
    <mergeCell ref="M46:P46"/>
    <mergeCell ref="B191:O191"/>
    <mergeCell ref="B175:P175"/>
    <mergeCell ref="B182:P182"/>
    <mergeCell ref="B183:P183"/>
    <mergeCell ref="B178:P178"/>
  </mergeCells>
  <conditionalFormatting sqref="I171">
    <cfRule type="cellIs" dxfId="4" priority="4" operator="lessThanOrEqual">
      <formula>74</formula>
    </cfRule>
    <cfRule type="cellIs" dxfId="3" priority="5" operator="between">
      <formula>75</formula>
      <formula>85</formula>
    </cfRule>
    <cfRule type="cellIs" dxfId="2" priority="6" operator="between">
      <formula>86</formula>
      <formula>100</formula>
    </cfRule>
  </conditionalFormatting>
  <conditionalFormatting sqref="J112">
    <cfRule type="duplicateValues" dxfId="1" priority="3"/>
  </conditionalFormatting>
  <conditionalFormatting sqref="H70">
    <cfRule type="cellIs" dxfId="0" priority="1" stopIfTrue="1" operator="between">
      <formula>90</formula>
      <formula>100</formula>
    </cfRule>
  </conditionalFormatting>
  <dataValidations count="13">
    <dataValidation type="whole" allowBlank="1" showInputMessage="1" showErrorMessage="1" sqref="K134">
      <formula1>0</formula1>
      <formula2>7</formula2>
    </dataValidation>
    <dataValidation type="whole" allowBlank="1" showInputMessage="1" showErrorMessage="1" sqref="K127">
      <formula1>0</formula1>
      <formula2>9</formula2>
    </dataValidation>
    <dataValidation type="whole" allowBlank="1" showInputMessage="1" showErrorMessage="1" sqref="K119 K130">
      <formula1>0</formula1>
      <formula2>8</formula2>
    </dataValidation>
    <dataValidation type="whole" allowBlank="1" showInputMessage="1" showErrorMessage="1" sqref="K98 K116 K140 K149 K161">
      <formula1>0</formula1>
      <formula2>5</formula2>
    </dataValidation>
    <dataValidation type="whole" allowBlank="1" showInputMessage="1" showErrorMessage="1" sqref="K144 K88:K91">
      <formula1>0</formula1>
      <formula2>2</formula2>
    </dataValidation>
    <dataValidation type="whole" allowBlank="1" showInputMessage="1" showErrorMessage="1" sqref="K84 K115 K165">
      <formula1>0</formula1>
      <formula2>4</formula2>
    </dataValidation>
    <dataValidation type="whole" allowBlank="1" showInputMessage="1" showErrorMessage="1" sqref="K82:K83 K133 K145 K150 K160">
      <formula1>0</formula1>
      <formula2>3</formula2>
    </dataValidation>
    <dataValidation type="list" allowBlank="1" showInputMessage="1" showErrorMessage="1" sqref="K35:L46">
      <formula1>"CUMPLIDO,NO CUMPLIDO,CUMPLIDO PARCIAL"</formula1>
    </dataValidation>
    <dataValidation type="list" allowBlank="1" showInputMessage="1" showErrorMessage="1" sqref="K95:K96">
      <formula1>"0,2"</formula1>
    </dataValidation>
    <dataValidation type="list" allowBlank="1" showInputMessage="1" showErrorMessage="1" sqref="D8:G8">
      <formula1>"NORTE,CENTRO ORIENTE,SUROCCIDENTE,SUR"</formula1>
    </dataValidation>
    <dataValidation type="list" allowBlank="1" showInputMessage="1" showErrorMessage="1" sqref="E54 E56:E57">
      <formula1>"SI,NO"</formula1>
    </dataValidation>
    <dataValidation type="list" allowBlank="1" showInputMessage="1" showErrorMessage="1" sqref="D49:E49">
      <formula1>"Alta, Mediana,Baja"</formula1>
    </dataValidation>
    <dataValidation type="list" allowBlank="1" showInputMessage="1" showErrorMessage="1" sqref="D18:F18">
      <formula1>"Mas de 4 Subsistemas,hasta 4 subsistemas "</formula1>
    </dataValidation>
  </dataValidations>
  <printOptions horizontalCentered="1"/>
  <pageMargins left="0.19685039370078741" right="0.19685039370078741" top="0.59055118110236227" bottom="0.19685039370078741" header="0.31496062992125984" footer="0.31496062992125984"/>
  <pageSetup scale="43" fitToHeight="0" orientation="portrait" r:id="rId1"/>
  <headerFooter>
    <oddHeader>&amp;R&amp;P</oddHeader>
  </headerFooter>
  <rowBreaks count="5" manualBreakCount="5">
    <brk id="61" max="15" man="1"/>
    <brk id="86" max="15" man="1"/>
    <brk id="114" max="15" man="1"/>
    <brk id="146" max="15" man="1"/>
    <brk id="188"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8"/>
  <sheetViews>
    <sheetView workbookViewId="0">
      <selection activeCell="A11" sqref="A11"/>
    </sheetView>
  </sheetViews>
  <sheetFormatPr baseColWidth="10" defaultRowHeight="15" x14ac:dyDescent="0.25"/>
  <sheetData>
    <row r="1" spans="1:1" ht="15.75" x14ac:dyDescent="0.25">
      <c r="A1" s="163" t="s">
        <v>213</v>
      </c>
    </row>
    <row r="2" spans="1:1" ht="15.75" customHeight="1" x14ac:dyDescent="0.25">
      <c r="A2" s="164"/>
    </row>
    <row r="3" spans="1:1" x14ac:dyDescent="0.25">
      <c r="A3" s="164" t="s">
        <v>214</v>
      </c>
    </row>
    <row r="4" spans="1:1" x14ac:dyDescent="0.25">
      <c r="A4" s="164" t="s">
        <v>215</v>
      </c>
    </row>
    <row r="5" spans="1:1" x14ac:dyDescent="0.25">
      <c r="A5" s="164" t="s">
        <v>216</v>
      </c>
    </row>
    <row r="7" spans="1:1" x14ac:dyDescent="0.25">
      <c r="A7" s="165"/>
    </row>
    <row r="8" spans="1:1" x14ac:dyDescent="0.25">
      <c r="A8" s="1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Listas de chequeo SVCSP</vt:lpstr>
      <vt:lpstr>Consolidado Lista chequeo</vt:lpstr>
      <vt:lpstr>Formato SIVIGILA</vt:lpstr>
      <vt:lpstr>Hoja1</vt:lpstr>
      <vt:lpstr>'Consolidado Lista chequeo'!Área_de_impresión</vt:lpstr>
      <vt:lpstr>'Formato SIVIGILA'!Área_de_impresión</vt:lpstr>
      <vt:lpstr>'Listas de chequeo SVCSP'!Área_de_impresión</vt:lpstr>
      <vt:lpstr>'Consolidado Lista chequeo'!Títulos_a_imprimir</vt:lpstr>
      <vt:lpstr>'Listas de chequeo SVCSP'!Títulos_a_imprimir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silvia helena ceballos</cp:lastModifiedBy>
  <cp:lastPrinted>2022-12-11T00:26:26Z</cp:lastPrinted>
  <dcterms:created xsi:type="dcterms:W3CDTF">2022-09-13T16:59:15Z</dcterms:created>
  <dcterms:modified xsi:type="dcterms:W3CDTF">2023-05-04T23:27:39Z</dcterms:modified>
</cp:coreProperties>
</file>