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n\tekper_python\"/>
    </mc:Choice>
  </mc:AlternateContent>
  <xr:revisionPtr revIDLastSave="0" documentId="13_ncr:1_{5B963CCA-7996-47ED-BD96-55F656185238}" xr6:coauthVersionLast="47" xr6:coauthVersionMax="47" xr10:uidLastSave="{00000000-0000-0000-0000-000000000000}"/>
  <bookViews>
    <workbookView xWindow="-120" yWindow="-120" windowWidth="29040" windowHeight="15720" firstSheet="6" activeTab="6" xr2:uid="{A25791D3-8CDC-4666-BDE6-07922C8CE7CB}"/>
  </bookViews>
  <sheets>
    <sheet name="Batu" sheetId="3" state="hidden" r:id="rId1"/>
    <sheet name="Sidoarjo" sheetId="4" state="hidden" r:id="rId2"/>
    <sheet name="Tuban" sheetId="5" state="hidden" r:id="rId3"/>
    <sheet name="Bojonegoro" sheetId="6" state="hidden" r:id="rId4"/>
    <sheet name="Magetan" sheetId="7" state="hidden" r:id="rId5"/>
    <sheet name="Trenggalek" sheetId="8" state="hidden" r:id="rId6"/>
    <sheet name="Surabaya" sheetId="9" r:id="rId7"/>
    <sheet name="Forecast Jumlah Penderita Surab" sheetId="16" r:id="rId8"/>
    <sheet name="Forecast DPT1 Surabaya" sheetId="18" r:id="rId9"/>
    <sheet name="Blitar" sheetId="10" state="hidden" r:id="rId10"/>
    <sheet name="Bangkalan" sheetId="11" state="hidden" r:id="rId11"/>
    <sheet name="Tulungagung" sheetId="12" state="hidden" r:id="rId12"/>
    <sheet name="Forecast DPT2 Surabaya" sheetId="19" r:id="rId13"/>
    <sheet name="Forecast DPT3 Surabaya" sheetId="20" r:id="rId14"/>
    <sheet name="Forecast DPT4 Surabaya" sheetId="23" r:id="rId15"/>
    <sheet name="Forecast Kpdtn Pddk Surabaya" sheetId="24" r:id="rId16"/>
    <sheet name="2019" sheetId="13" r:id="rId17"/>
    <sheet name="2020" sheetId="14" r:id="rId18"/>
    <sheet name="2021" sheetId="15" r:id="rId19"/>
  </sheets>
  <externalReferences>
    <externalReference r:id="rId20"/>
  </externalReferences>
  <definedNames>
    <definedName name="solver_adj" localSheetId="8" hidden="1">'Forecast DPT1 Surabaya'!$B$2,'Forecast DPT1 Surabaya'!$B$3,'Forecast DPT1 Surabaya'!$B$4</definedName>
    <definedName name="solver_adj" localSheetId="12" hidden="1">'Forecast DPT2 Surabaya'!$B$2,'Forecast DPT2 Surabaya'!$B$3,'Forecast DPT2 Surabaya'!$B$4</definedName>
    <definedName name="solver_adj" localSheetId="13" hidden="1">'Forecast DPT3 Surabaya'!$B$2,'Forecast DPT3 Surabaya'!$B$3,'Forecast DPT3 Surabaya'!$B$4</definedName>
    <definedName name="solver_adj" localSheetId="14" hidden="1">'Forecast DPT4 Surabaya'!$B$2,'Forecast DPT4 Surabaya'!$B$3,'Forecast DPT4 Surabaya'!$B$4</definedName>
    <definedName name="solver_adj" localSheetId="7" hidden="1">'Forecast Jumlah Penderita Surab'!$B$2,'Forecast Jumlah Penderita Surab'!$B$3,'Forecast Jumlah Penderita Surab'!$B$4</definedName>
    <definedName name="solver_adj" localSheetId="15" hidden="1">'Forecast Kpdtn Pddk Surabaya'!$B$2,'Forecast Kpdtn Pddk Surabaya'!$B$3,'Forecast Kpdtn Pddk Surabaya'!$B$4</definedName>
    <definedName name="solver_cvg" localSheetId="8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7" hidden="1">0.0001</definedName>
    <definedName name="solver_cvg" localSheetId="15" hidden="1">0.0001</definedName>
    <definedName name="solver_drv" localSheetId="8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7" hidden="1">1</definedName>
    <definedName name="solver_drv" localSheetId="15" hidden="1">1</definedName>
    <definedName name="solver_eng" localSheetId="8" hidden="1">1</definedName>
    <definedName name="solver_eng" localSheetId="12" hidden="1">1</definedName>
    <definedName name="solver_eng" localSheetId="13" hidden="1">1</definedName>
    <definedName name="solver_eng" localSheetId="14" hidden="1">1</definedName>
    <definedName name="solver_eng" localSheetId="7" hidden="1">1</definedName>
    <definedName name="solver_eng" localSheetId="15" hidden="1">1</definedName>
    <definedName name="solver_est" localSheetId="8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7" hidden="1">1</definedName>
    <definedName name="solver_est" localSheetId="15" hidden="1">1</definedName>
    <definedName name="solver_itr" localSheetId="8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7" hidden="1">2147483647</definedName>
    <definedName name="solver_itr" localSheetId="15" hidden="1">2147483647</definedName>
    <definedName name="solver_lhs1" localSheetId="8" hidden="1">'Forecast DPT1 Surabaya'!$B$2</definedName>
    <definedName name="solver_lhs1" localSheetId="12" hidden="1">'Forecast DPT2 Surabaya'!$B$2</definedName>
    <definedName name="solver_lhs1" localSheetId="13" hidden="1">'Forecast DPT3 Surabaya'!$B$2</definedName>
    <definedName name="solver_lhs1" localSheetId="14" hidden="1">'Forecast DPT4 Surabaya'!$B$2</definedName>
    <definedName name="solver_lhs1" localSheetId="7" hidden="1">'Forecast Jumlah Penderita Surab'!$B$2</definedName>
    <definedName name="solver_lhs1" localSheetId="15" hidden="1">'Forecast Kpdtn Pddk Surabaya'!$B$2</definedName>
    <definedName name="solver_lhs2" localSheetId="8" hidden="1">'Forecast DPT1 Surabaya'!$B$2</definedName>
    <definedName name="solver_lhs2" localSheetId="12" hidden="1">'Forecast DPT2 Surabaya'!$B$2</definedName>
    <definedName name="solver_lhs2" localSheetId="13" hidden="1">'Forecast DPT3 Surabaya'!$B$2</definedName>
    <definedName name="solver_lhs2" localSheetId="14" hidden="1">'Forecast DPT4 Surabaya'!$B$2</definedName>
    <definedName name="solver_lhs2" localSheetId="7" hidden="1">'Forecast Jumlah Penderita Surab'!$B$2</definedName>
    <definedName name="solver_lhs2" localSheetId="15" hidden="1">'Forecast Kpdtn Pddk Surabaya'!$B$2</definedName>
    <definedName name="solver_lhs3" localSheetId="8" hidden="1">'Forecast DPT1 Surabaya'!$B$3</definedName>
    <definedName name="solver_lhs3" localSheetId="12" hidden="1">'Forecast DPT2 Surabaya'!$B$3</definedName>
    <definedName name="solver_lhs3" localSheetId="13" hidden="1">'Forecast DPT3 Surabaya'!$B$3</definedName>
    <definedName name="solver_lhs3" localSheetId="14" hidden="1">'Forecast DPT4 Surabaya'!$B$3</definedName>
    <definedName name="solver_lhs3" localSheetId="7" hidden="1">'Forecast Jumlah Penderita Surab'!$B$3</definedName>
    <definedName name="solver_lhs3" localSheetId="15" hidden="1">'Forecast Kpdtn Pddk Surabaya'!$B$3</definedName>
    <definedName name="solver_lhs4" localSheetId="8" hidden="1">'Forecast DPT1 Surabaya'!$B$3</definedName>
    <definedName name="solver_lhs4" localSheetId="12" hidden="1">'Forecast DPT2 Surabaya'!$B$3</definedName>
    <definedName name="solver_lhs4" localSheetId="13" hidden="1">'Forecast DPT3 Surabaya'!$B$3</definedName>
    <definedName name="solver_lhs4" localSheetId="14" hidden="1">'Forecast DPT4 Surabaya'!$B$3</definedName>
    <definedName name="solver_lhs4" localSheetId="7" hidden="1">'Forecast Jumlah Penderita Surab'!$B$3</definedName>
    <definedName name="solver_lhs4" localSheetId="15" hidden="1">'Forecast Kpdtn Pddk Surabaya'!$B$3</definedName>
    <definedName name="solver_lhs5" localSheetId="8" hidden="1">'Forecast DPT1 Surabaya'!$B$4</definedName>
    <definedName name="solver_lhs5" localSheetId="12" hidden="1">'Forecast DPT2 Surabaya'!$B$4</definedName>
    <definedName name="solver_lhs5" localSheetId="13" hidden="1">'Forecast DPT3 Surabaya'!$B$4</definedName>
    <definedName name="solver_lhs5" localSheetId="14" hidden="1">'Forecast DPT4 Surabaya'!$B$4</definedName>
    <definedName name="solver_lhs5" localSheetId="7" hidden="1">'Forecast Jumlah Penderita Surab'!$B$4</definedName>
    <definedName name="solver_lhs5" localSheetId="15" hidden="1">'Forecast Kpdtn Pddk Surabaya'!$B$4</definedName>
    <definedName name="solver_lhs6" localSheetId="8" hidden="1">'Forecast DPT1 Surabaya'!$B$4</definedName>
    <definedName name="solver_lhs6" localSheetId="12" hidden="1">'Forecast DPT2 Surabaya'!$B$4</definedName>
    <definedName name="solver_lhs6" localSheetId="13" hidden="1">'Forecast DPT3 Surabaya'!$B$4</definedName>
    <definedName name="solver_lhs6" localSheetId="14" hidden="1">'Forecast DPT4 Surabaya'!$B$4</definedName>
    <definedName name="solver_lhs6" localSheetId="7" hidden="1">'Forecast Jumlah Penderita Surab'!$B$4</definedName>
    <definedName name="solver_lhs6" localSheetId="15" hidden="1">'Forecast Kpdtn Pddk Surabaya'!$B$4</definedName>
    <definedName name="solver_mip" localSheetId="8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7" hidden="1">2147483647</definedName>
    <definedName name="solver_mip" localSheetId="15" hidden="1">2147483647</definedName>
    <definedName name="solver_mni" localSheetId="8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ni" localSheetId="7" hidden="1">30</definedName>
    <definedName name="solver_mni" localSheetId="15" hidden="1">30</definedName>
    <definedName name="solver_mrt" localSheetId="8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rt" localSheetId="7" hidden="1">0.075</definedName>
    <definedName name="solver_mrt" localSheetId="15" hidden="1">0.075</definedName>
    <definedName name="solver_msl" localSheetId="8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7" hidden="1">2</definedName>
    <definedName name="solver_msl" localSheetId="15" hidden="1">2</definedName>
    <definedName name="solver_neg" localSheetId="8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7" hidden="1">1</definedName>
    <definedName name="solver_neg" localSheetId="15" hidden="1">1</definedName>
    <definedName name="solver_nod" localSheetId="8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7" hidden="1">2147483647</definedName>
    <definedName name="solver_nod" localSheetId="15" hidden="1">2147483647</definedName>
    <definedName name="solver_num" localSheetId="8" hidden="1">6</definedName>
    <definedName name="solver_num" localSheetId="12" hidden="1">6</definedName>
    <definedName name="solver_num" localSheetId="13" hidden="1">6</definedName>
    <definedName name="solver_num" localSheetId="14" hidden="1">6</definedName>
    <definedName name="solver_num" localSheetId="7" hidden="1">6</definedName>
    <definedName name="solver_num" localSheetId="15" hidden="1">6</definedName>
    <definedName name="solver_nwt" localSheetId="8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7" hidden="1">1</definedName>
    <definedName name="solver_nwt" localSheetId="15" hidden="1">1</definedName>
    <definedName name="solver_opt" localSheetId="8" hidden="1">'Forecast DPT1 Surabaya'!$N$3</definedName>
    <definedName name="solver_opt" localSheetId="12" hidden="1">'Forecast DPT2 Surabaya'!$N$3</definedName>
    <definedName name="solver_opt" localSheetId="13" hidden="1">'Forecast DPT3 Surabaya'!$N$3</definedName>
    <definedName name="solver_opt" localSheetId="14" hidden="1">'Forecast DPT4 Surabaya'!$N$3</definedName>
    <definedName name="solver_opt" localSheetId="7" hidden="1">'Forecast Jumlah Penderita Surab'!$N$3</definedName>
    <definedName name="solver_opt" localSheetId="15" hidden="1">'Forecast Kpdtn Pddk Surabaya'!$N$3</definedName>
    <definedName name="solver_pre" localSheetId="8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7" hidden="1">0.000001</definedName>
    <definedName name="solver_pre" localSheetId="15" hidden="1">0.000001</definedName>
    <definedName name="solver_rbv" localSheetId="8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7" hidden="1">1</definedName>
    <definedName name="solver_rbv" localSheetId="15" hidden="1">1</definedName>
    <definedName name="solver_rel1" localSheetId="8" hidden="1">1</definedName>
    <definedName name="solver_rel1" localSheetId="12" hidden="1">1</definedName>
    <definedName name="solver_rel1" localSheetId="13" hidden="1">1</definedName>
    <definedName name="solver_rel1" localSheetId="14" hidden="1">1</definedName>
    <definedName name="solver_rel1" localSheetId="7" hidden="1">1</definedName>
    <definedName name="solver_rel1" localSheetId="15" hidden="1">1</definedName>
    <definedName name="solver_rel2" localSheetId="8" hidden="1">3</definedName>
    <definedName name="solver_rel2" localSheetId="12" hidden="1">3</definedName>
    <definedName name="solver_rel2" localSheetId="13" hidden="1">3</definedName>
    <definedName name="solver_rel2" localSheetId="14" hidden="1">3</definedName>
    <definedName name="solver_rel2" localSheetId="7" hidden="1">3</definedName>
    <definedName name="solver_rel2" localSheetId="15" hidden="1">3</definedName>
    <definedName name="solver_rel3" localSheetId="8" hidden="1">1</definedName>
    <definedName name="solver_rel3" localSheetId="12" hidden="1">1</definedName>
    <definedName name="solver_rel3" localSheetId="13" hidden="1">1</definedName>
    <definedName name="solver_rel3" localSheetId="14" hidden="1">1</definedName>
    <definedName name="solver_rel3" localSheetId="7" hidden="1">1</definedName>
    <definedName name="solver_rel3" localSheetId="15" hidden="1">1</definedName>
    <definedName name="solver_rel4" localSheetId="8" hidden="1">3</definedName>
    <definedName name="solver_rel4" localSheetId="12" hidden="1">3</definedName>
    <definedName name="solver_rel4" localSheetId="13" hidden="1">3</definedName>
    <definedName name="solver_rel4" localSheetId="14" hidden="1">3</definedName>
    <definedName name="solver_rel4" localSheetId="7" hidden="1">3</definedName>
    <definedName name="solver_rel4" localSheetId="15" hidden="1">3</definedName>
    <definedName name="solver_rel5" localSheetId="8" hidden="1">1</definedName>
    <definedName name="solver_rel5" localSheetId="12" hidden="1">1</definedName>
    <definedName name="solver_rel5" localSheetId="13" hidden="1">1</definedName>
    <definedName name="solver_rel5" localSheetId="14" hidden="1">1</definedName>
    <definedName name="solver_rel5" localSheetId="7" hidden="1">1</definedName>
    <definedName name="solver_rel5" localSheetId="15" hidden="1">1</definedName>
    <definedName name="solver_rel6" localSheetId="8" hidden="1">3</definedName>
    <definedName name="solver_rel6" localSheetId="12" hidden="1">3</definedName>
    <definedName name="solver_rel6" localSheetId="13" hidden="1">3</definedName>
    <definedName name="solver_rel6" localSheetId="14" hidden="1">3</definedName>
    <definedName name="solver_rel6" localSheetId="7" hidden="1">3</definedName>
    <definedName name="solver_rel6" localSheetId="15" hidden="1">3</definedName>
    <definedName name="solver_rhs1" localSheetId="8" hidden="1">1</definedName>
    <definedName name="solver_rhs1" localSheetId="12" hidden="1">1</definedName>
    <definedName name="solver_rhs1" localSheetId="13" hidden="1">1</definedName>
    <definedName name="solver_rhs1" localSheetId="14" hidden="1">1</definedName>
    <definedName name="solver_rhs1" localSheetId="7" hidden="1">1</definedName>
    <definedName name="solver_rhs1" localSheetId="15" hidden="1">1</definedName>
    <definedName name="solver_rhs2" localSheetId="8" hidden="1">0</definedName>
    <definedName name="solver_rhs2" localSheetId="12" hidden="1">0</definedName>
    <definedName name="solver_rhs2" localSheetId="13" hidden="1">0</definedName>
    <definedName name="solver_rhs2" localSheetId="14" hidden="1">0</definedName>
    <definedName name="solver_rhs2" localSheetId="7" hidden="1">0</definedName>
    <definedName name="solver_rhs2" localSheetId="15" hidden="1">0</definedName>
    <definedName name="solver_rhs3" localSheetId="8" hidden="1">1</definedName>
    <definedName name="solver_rhs3" localSheetId="12" hidden="1">1</definedName>
    <definedName name="solver_rhs3" localSheetId="13" hidden="1">1</definedName>
    <definedName name="solver_rhs3" localSheetId="14" hidden="1">1</definedName>
    <definedName name="solver_rhs3" localSheetId="7" hidden="1">1</definedName>
    <definedName name="solver_rhs3" localSheetId="15" hidden="1">1</definedName>
    <definedName name="solver_rhs4" localSheetId="8" hidden="1">0</definedName>
    <definedName name="solver_rhs4" localSheetId="12" hidden="1">0</definedName>
    <definedName name="solver_rhs4" localSheetId="13" hidden="1">0</definedName>
    <definedName name="solver_rhs4" localSheetId="14" hidden="1">0</definedName>
    <definedName name="solver_rhs4" localSheetId="7" hidden="1">0</definedName>
    <definedName name="solver_rhs4" localSheetId="15" hidden="1">0</definedName>
    <definedName name="solver_rhs5" localSheetId="8" hidden="1">1</definedName>
    <definedName name="solver_rhs5" localSheetId="12" hidden="1">1</definedName>
    <definedName name="solver_rhs5" localSheetId="13" hidden="1">1</definedName>
    <definedName name="solver_rhs5" localSheetId="14" hidden="1">1</definedName>
    <definedName name="solver_rhs5" localSheetId="7" hidden="1">1</definedName>
    <definedName name="solver_rhs5" localSheetId="15" hidden="1">1</definedName>
    <definedName name="solver_rhs6" localSheetId="8" hidden="1">0</definedName>
    <definedName name="solver_rhs6" localSheetId="12" hidden="1">0</definedName>
    <definedName name="solver_rhs6" localSheetId="13" hidden="1">0</definedName>
    <definedName name="solver_rhs6" localSheetId="14" hidden="1">0</definedName>
    <definedName name="solver_rhs6" localSheetId="7" hidden="1">0</definedName>
    <definedName name="solver_rhs6" localSheetId="15" hidden="1">0</definedName>
    <definedName name="solver_rlx" localSheetId="8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7" hidden="1">2</definedName>
    <definedName name="solver_rlx" localSheetId="15" hidden="1">2</definedName>
    <definedName name="solver_rsd" localSheetId="8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rsd" localSheetId="7" hidden="1">0</definedName>
    <definedName name="solver_rsd" localSheetId="15" hidden="1">0</definedName>
    <definedName name="solver_scl" localSheetId="8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7" hidden="1">1</definedName>
    <definedName name="solver_scl" localSheetId="15" hidden="1">1</definedName>
    <definedName name="solver_sho" localSheetId="8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7" hidden="1">2</definedName>
    <definedName name="solver_sho" localSheetId="15" hidden="1">2</definedName>
    <definedName name="solver_ssz" localSheetId="8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ssz" localSheetId="7" hidden="1">100</definedName>
    <definedName name="solver_ssz" localSheetId="15" hidden="1">100</definedName>
    <definedName name="solver_tim" localSheetId="8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7" hidden="1">2147483647</definedName>
    <definedName name="solver_tim" localSheetId="15" hidden="1">2147483647</definedName>
    <definedName name="solver_tol" localSheetId="8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7" hidden="1">0.01</definedName>
    <definedName name="solver_tol" localSheetId="15" hidden="1">0.01</definedName>
    <definedName name="solver_typ" localSheetId="8" hidden="1">2</definedName>
    <definedName name="solver_typ" localSheetId="12" hidden="1">2</definedName>
    <definedName name="solver_typ" localSheetId="13" hidden="1">2</definedName>
    <definedName name="solver_typ" localSheetId="14" hidden="1">2</definedName>
    <definedName name="solver_typ" localSheetId="7" hidden="1">2</definedName>
    <definedName name="solver_typ" localSheetId="15" hidden="1">2</definedName>
    <definedName name="solver_val" localSheetId="8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7" hidden="1">0</definedName>
    <definedName name="solver_val" localSheetId="15" hidden="1">0</definedName>
    <definedName name="solver_ver" localSheetId="8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7" hidden="1">3</definedName>
    <definedName name="solver_ver" localSheetId="1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24" l="1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79" i="24"/>
  <c r="E18" i="24"/>
  <c r="D18" i="24"/>
  <c r="G19" i="24" s="1"/>
  <c r="H19" i="24" s="1"/>
  <c r="I19" i="24" s="1"/>
  <c r="E17" i="24"/>
  <c r="D17" i="24"/>
  <c r="F16" i="24"/>
  <c r="E16" i="24"/>
  <c r="D16" i="24"/>
  <c r="E15" i="24"/>
  <c r="D15" i="24"/>
  <c r="E14" i="24"/>
  <c r="D14" i="24"/>
  <c r="F13" i="24"/>
  <c r="E13" i="24"/>
  <c r="D13" i="24"/>
  <c r="F12" i="24"/>
  <c r="E12" i="24"/>
  <c r="D12" i="24"/>
  <c r="F11" i="24"/>
  <c r="E11" i="24"/>
  <c r="D11" i="24"/>
  <c r="F10" i="24"/>
  <c r="E10" i="24"/>
  <c r="D10" i="24"/>
  <c r="F9" i="24"/>
  <c r="E9" i="24"/>
  <c r="D9" i="24"/>
  <c r="F8" i="24"/>
  <c r="E8" i="24"/>
  <c r="D8" i="24"/>
  <c r="F7" i="24"/>
  <c r="D19" i="24" s="1"/>
  <c r="E7" i="24"/>
  <c r="D7" i="24"/>
  <c r="F15" i="24" s="1"/>
  <c r="F32" i="23"/>
  <c r="F33" i="23"/>
  <c r="F34" i="23"/>
  <c r="F35" i="23"/>
  <c r="F36" i="23"/>
  <c r="F37" i="23"/>
  <c r="F38" i="23"/>
  <c r="F39" i="23"/>
  <c r="F40" i="23"/>
  <c r="F41" i="23"/>
  <c r="F42" i="23"/>
  <c r="F31" i="23"/>
  <c r="E32" i="23"/>
  <c r="E33" i="23"/>
  <c r="E34" i="23"/>
  <c r="E35" i="23"/>
  <c r="E36" i="23"/>
  <c r="E37" i="23"/>
  <c r="E38" i="23"/>
  <c r="E39" i="23"/>
  <c r="E40" i="23"/>
  <c r="E41" i="23"/>
  <c r="E42" i="23"/>
  <c r="E31" i="23"/>
  <c r="D32" i="23"/>
  <c r="D33" i="23"/>
  <c r="D34" i="23"/>
  <c r="D35" i="23"/>
  <c r="D36" i="23"/>
  <c r="D37" i="23"/>
  <c r="D38" i="23"/>
  <c r="D39" i="23"/>
  <c r="D40" i="23"/>
  <c r="D41" i="23"/>
  <c r="D42" i="23"/>
  <c r="D31" i="23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F11" i="20"/>
  <c r="E11" i="20"/>
  <c r="D11" i="20"/>
  <c r="E10" i="20"/>
  <c r="D10" i="20"/>
  <c r="E9" i="20"/>
  <c r="D9" i="20"/>
  <c r="E8" i="20"/>
  <c r="D8" i="20"/>
  <c r="E7" i="20"/>
  <c r="D7" i="20"/>
  <c r="F10" i="20" s="1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F11" i="19"/>
  <c r="E11" i="19"/>
  <c r="D11" i="19"/>
  <c r="E10" i="19"/>
  <c r="D10" i="19"/>
  <c r="E9" i="19"/>
  <c r="D9" i="19"/>
  <c r="E8" i="19"/>
  <c r="D8" i="19"/>
  <c r="E7" i="19"/>
  <c r="D7" i="19"/>
  <c r="F10" i="19" s="1"/>
  <c r="E18" i="18"/>
  <c r="D18" i="18"/>
  <c r="E17" i="18"/>
  <c r="D17" i="18"/>
  <c r="E16" i="18"/>
  <c r="D16" i="18"/>
  <c r="E15" i="18"/>
  <c r="D15" i="18"/>
  <c r="E14" i="18"/>
  <c r="D14" i="18"/>
  <c r="E13" i="18"/>
  <c r="D13" i="18"/>
  <c r="F12" i="18"/>
  <c r="E12" i="18"/>
  <c r="D12" i="18"/>
  <c r="E11" i="18"/>
  <c r="D11" i="18"/>
  <c r="E10" i="18"/>
  <c r="D10" i="18"/>
  <c r="E9" i="18"/>
  <c r="D9" i="18"/>
  <c r="E8" i="18"/>
  <c r="D8" i="18"/>
  <c r="E7" i="18"/>
  <c r="D7" i="18"/>
  <c r="F7" i="18" s="1"/>
  <c r="D19" i="18" s="1"/>
  <c r="I19" i="16"/>
  <c r="H19" i="16"/>
  <c r="G19" i="16"/>
  <c r="D19" i="16"/>
  <c r="E19" i="16" s="1"/>
  <c r="E7" i="16"/>
  <c r="F8" i="16"/>
  <c r="F9" i="16"/>
  <c r="F10" i="16"/>
  <c r="F11" i="16"/>
  <c r="F12" i="16"/>
  <c r="F13" i="16"/>
  <c r="F14" i="16"/>
  <c r="F15" i="16"/>
  <c r="F16" i="16"/>
  <c r="F17" i="16"/>
  <c r="F18" i="16"/>
  <c r="F7" i="16"/>
  <c r="E8" i="16"/>
  <c r="E9" i="16"/>
  <c r="E10" i="16"/>
  <c r="E11" i="16"/>
  <c r="E12" i="16"/>
  <c r="E13" i="16"/>
  <c r="E14" i="16"/>
  <c r="E15" i="16"/>
  <c r="E16" i="16"/>
  <c r="E17" i="16"/>
  <c r="E18" i="16"/>
  <c r="D8" i="16"/>
  <c r="D9" i="16"/>
  <c r="D10" i="16"/>
  <c r="D11" i="16"/>
  <c r="D12" i="16"/>
  <c r="D13" i="16"/>
  <c r="D14" i="16"/>
  <c r="D15" i="16"/>
  <c r="D16" i="16"/>
  <c r="D17" i="16"/>
  <c r="D18" i="16"/>
  <c r="D7" i="16"/>
  <c r="F19" i="24" l="1"/>
  <c r="E19" i="24"/>
  <c r="D20" i="24" s="1"/>
  <c r="F17" i="24"/>
  <c r="F18" i="24"/>
  <c r="F14" i="24"/>
  <c r="F16" i="20"/>
  <c r="F7" i="20"/>
  <c r="D19" i="20" s="1"/>
  <c r="F18" i="20"/>
  <c r="F17" i="20"/>
  <c r="F8" i="20"/>
  <c r="F9" i="20"/>
  <c r="F13" i="20"/>
  <c r="F14" i="20"/>
  <c r="F15" i="20"/>
  <c r="F12" i="20"/>
  <c r="F16" i="19"/>
  <c r="F12" i="19"/>
  <c r="F18" i="19"/>
  <c r="F13" i="19"/>
  <c r="F8" i="19"/>
  <c r="F14" i="19"/>
  <c r="F9" i="19"/>
  <c r="F17" i="19"/>
  <c r="F7" i="19"/>
  <c r="D19" i="19" s="1"/>
  <c r="F15" i="19"/>
  <c r="F18" i="18"/>
  <c r="F19" i="18"/>
  <c r="E19" i="18"/>
  <c r="G20" i="18" s="1"/>
  <c r="H20" i="18" s="1"/>
  <c r="I20" i="18" s="1"/>
  <c r="F11" i="18"/>
  <c r="F10" i="18"/>
  <c r="F16" i="18"/>
  <c r="F15" i="18"/>
  <c r="F14" i="18"/>
  <c r="F8" i="18"/>
  <c r="F9" i="18"/>
  <c r="F13" i="18"/>
  <c r="F17" i="18"/>
  <c r="G19" i="18"/>
  <c r="H19" i="18" s="1"/>
  <c r="I19" i="18" s="1"/>
  <c r="F19" i="16"/>
  <c r="D20" i="16"/>
  <c r="G20" i="16"/>
  <c r="H20" i="16" s="1"/>
  <c r="I20" i="16" s="1"/>
  <c r="E20" i="24" l="1"/>
  <c r="F20" i="24"/>
  <c r="G21" i="24"/>
  <c r="H21" i="24" s="1"/>
  <c r="I21" i="24" s="1"/>
  <c r="D21" i="24"/>
  <c r="G20" i="24"/>
  <c r="H20" i="24" s="1"/>
  <c r="I20" i="24" s="1"/>
  <c r="G19" i="20"/>
  <c r="H19" i="20" s="1"/>
  <c r="I19" i="20" s="1"/>
  <c r="F19" i="20"/>
  <c r="E19" i="20"/>
  <c r="D20" i="20" s="1"/>
  <c r="G19" i="19"/>
  <c r="H19" i="19" s="1"/>
  <c r="I19" i="19" s="1"/>
  <c r="F19" i="19"/>
  <c r="E19" i="19"/>
  <c r="D20" i="19" s="1"/>
  <c r="D20" i="18"/>
  <c r="F20" i="18" s="1"/>
  <c r="E20" i="16"/>
  <c r="D21" i="16" s="1"/>
  <c r="F20" i="16"/>
  <c r="F21" i="24" l="1"/>
  <c r="E21" i="24"/>
  <c r="G22" i="24" s="1"/>
  <c r="H22" i="24" s="1"/>
  <c r="I22" i="24" s="1"/>
  <c r="D22" i="24"/>
  <c r="G20" i="20"/>
  <c r="H20" i="20" s="1"/>
  <c r="I20" i="20" s="1"/>
  <c r="E20" i="20"/>
  <c r="G21" i="20" s="1"/>
  <c r="H21" i="20" s="1"/>
  <c r="I21" i="20" s="1"/>
  <c r="F20" i="20"/>
  <c r="E20" i="19"/>
  <c r="G21" i="19" s="1"/>
  <c r="H21" i="19" s="1"/>
  <c r="I21" i="19" s="1"/>
  <c r="F20" i="19"/>
  <c r="G20" i="19"/>
  <c r="H20" i="19" s="1"/>
  <c r="I20" i="19" s="1"/>
  <c r="E20" i="18"/>
  <c r="G21" i="18" s="1"/>
  <c r="H21" i="18" s="1"/>
  <c r="I21" i="18" s="1"/>
  <c r="G21" i="16"/>
  <c r="H21" i="16" s="1"/>
  <c r="I21" i="16" s="1"/>
  <c r="E21" i="16"/>
  <c r="D22" i="16" s="1"/>
  <c r="F21" i="16"/>
  <c r="D23" i="24" l="1"/>
  <c r="F22" i="24"/>
  <c r="E22" i="24"/>
  <c r="G23" i="24" s="1"/>
  <c r="H23" i="24" s="1"/>
  <c r="I23" i="24" s="1"/>
  <c r="D21" i="20"/>
  <c r="F21" i="20" s="1"/>
  <c r="D21" i="19"/>
  <c r="F21" i="19" s="1"/>
  <c r="D21" i="18"/>
  <c r="F21" i="18" s="1"/>
  <c r="E22" i="16"/>
  <c r="G23" i="16" s="1"/>
  <c r="H23" i="16" s="1"/>
  <c r="I23" i="16" s="1"/>
  <c r="F22" i="16"/>
  <c r="G22" i="16"/>
  <c r="H22" i="16" s="1"/>
  <c r="I22" i="16" s="1"/>
  <c r="F23" i="24" l="1"/>
  <c r="E23" i="24"/>
  <c r="G24" i="24"/>
  <c r="H24" i="24" s="1"/>
  <c r="I24" i="24" s="1"/>
  <c r="D24" i="24"/>
  <c r="E21" i="20"/>
  <c r="E21" i="19"/>
  <c r="G22" i="19" s="1"/>
  <c r="H22" i="19" s="1"/>
  <c r="I22" i="19" s="1"/>
  <c r="E21" i="18"/>
  <c r="G22" i="18" s="1"/>
  <c r="H22" i="18" s="1"/>
  <c r="I22" i="18" s="1"/>
  <c r="D23" i="16"/>
  <c r="F24" i="24" l="1"/>
  <c r="E24" i="24"/>
  <c r="G25" i="24" s="1"/>
  <c r="H25" i="24" s="1"/>
  <c r="I25" i="24" s="1"/>
  <c r="D25" i="24"/>
  <c r="G22" i="20"/>
  <c r="H22" i="20" s="1"/>
  <c r="I22" i="20" s="1"/>
  <c r="D22" i="20"/>
  <c r="D22" i="19"/>
  <c r="F22" i="19" s="1"/>
  <c r="D22" i="18"/>
  <c r="E22" i="18" s="1"/>
  <c r="G23" i="18" s="1"/>
  <c r="H23" i="18" s="1"/>
  <c r="I23" i="18" s="1"/>
  <c r="E23" i="16"/>
  <c r="G24" i="16" s="1"/>
  <c r="H24" i="16" s="1"/>
  <c r="I24" i="16" s="1"/>
  <c r="F23" i="16"/>
  <c r="F25" i="24" l="1"/>
  <c r="E25" i="24"/>
  <c r="G26" i="24" s="1"/>
  <c r="H26" i="24" s="1"/>
  <c r="I26" i="24" s="1"/>
  <c r="D26" i="24"/>
  <c r="E22" i="20"/>
  <c r="G23" i="20" s="1"/>
  <c r="H23" i="20" s="1"/>
  <c r="I23" i="20" s="1"/>
  <c r="F22" i="20"/>
  <c r="E22" i="19"/>
  <c r="G23" i="19" s="1"/>
  <c r="H23" i="19" s="1"/>
  <c r="I23" i="19" s="1"/>
  <c r="D23" i="18"/>
  <c r="F23" i="18" s="1"/>
  <c r="F22" i="18"/>
  <c r="D24" i="16"/>
  <c r="E24" i="16" s="1"/>
  <c r="G25" i="16" s="1"/>
  <c r="H25" i="16" s="1"/>
  <c r="I25" i="16" s="1"/>
  <c r="F26" i="24" l="1"/>
  <c r="E26" i="24"/>
  <c r="G27" i="24" s="1"/>
  <c r="H27" i="24" s="1"/>
  <c r="I27" i="24" s="1"/>
  <c r="D27" i="24"/>
  <c r="D23" i="20"/>
  <c r="D23" i="19"/>
  <c r="F23" i="19" s="1"/>
  <c r="E23" i="18"/>
  <c r="G24" i="18" s="1"/>
  <c r="H24" i="18" s="1"/>
  <c r="I24" i="18" s="1"/>
  <c r="D25" i="16"/>
  <c r="E25" i="16" s="1"/>
  <c r="D26" i="16" s="1"/>
  <c r="F24" i="16"/>
  <c r="F27" i="24" l="1"/>
  <c r="E27" i="24"/>
  <c r="G28" i="24"/>
  <c r="H28" i="24" s="1"/>
  <c r="I28" i="24" s="1"/>
  <c r="D28" i="24"/>
  <c r="F23" i="20"/>
  <c r="E23" i="20"/>
  <c r="G24" i="20" s="1"/>
  <c r="H24" i="20" s="1"/>
  <c r="I24" i="20" s="1"/>
  <c r="E23" i="19"/>
  <c r="G24" i="19" s="1"/>
  <c r="H24" i="19" s="1"/>
  <c r="I24" i="19" s="1"/>
  <c r="D24" i="18"/>
  <c r="E24" i="18" s="1"/>
  <c r="G25" i="18" s="1"/>
  <c r="H25" i="18" s="1"/>
  <c r="I25" i="18" s="1"/>
  <c r="F25" i="16"/>
  <c r="F26" i="16"/>
  <c r="E26" i="16"/>
  <c r="G27" i="16" s="1"/>
  <c r="H27" i="16" s="1"/>
  <c r="I27" i="16" s="1"/>
  <c r="G26" i="16"/>
  <c r="H26" i="16" s="1"/>
  <c r="I26" i="16" s="1"/>
  <c r="E28" i="24" l="1"/>
  <c r="F28" i="24"/>
  <c r="G29" i="24"/>
  <c r="H29" i="24" s="1"/>
  <c r="I29" i="24" s="1"/>
  <c r="D29" i="24"/>
  <c r="D24" i="20"/>
  <c r="D24" i="19"/>
  <c r="F24" i="19" s="1"/>
  <c r="F24" i="18"/>
  <c r="D25" i="18"/>
  <c r="F25" i="18" s="1"/>
  <c r="D27" i="16"/>
  <c r="E29" i="24" l="1"/>
  <c r="G30" i="24" s="1"/>
  <c r="H30" i="24" s="1"/>
  <c r="I30" i="24" s="1"/>
  <c r="F29" i="24"/>
  <c r="D30" i="24"/>
  <c r="E24" i="20"/>
  <c r="G25" i="20" s="1"/>
  <c r="H25" i="20" s="1"/>
  <c r="I25" i="20" s="1"/>
  <c r="F24" i="20"/>
  <c r="E24" i="19"/>
  <c r="G25" i="19" s="1"/>
  <c r="H25" i="19" s="1"/>
  <c r="I25" i="19" s="1"/>
  <c r="E25" i="18"/>
  <c r="G26" i="18" s="1"/>
  <c r="H26" i="18" s="1"/>
  <c r="I26" i="18" s="1"/>
  <c r="E27" i="16"/>
  <c r="G28" i="16" s="1"/>
  <c r="H28" i="16" s="1"/>
  <c r="I28" i="16" s="1"/>
  <c r="F27" i="16"/>
  <c r="F30" i="24" l="1"/>
  <c r="E30" i="24"/>
  <c r="G31" i="24"/>
  <c r="H31" i="24" s="1"/>
  <c r="I31" i="24" s="1"/>
  <c r="D31" i="24"/>
  <c r="D25" i="20"/>
  <c r="E25" i="20" s="1"/>
  <c r="D26" i="20" s="1"/>
  <c r="D25" i="19"/>
  <c r="F25" i="19" s="1"/>
  <c r="D26" i="18"/>
  <c r="E26" i="18" s="1"/>
  <c r="G27" i="18" s="1"/>
  <c r="H27" i="18" s="1"/>
  <c r="I27" i="18" s="1"/>
  <c r="D28" i="16"/>
  <c r="E28" i="16" s="1"/>
  <c r="D29" i="16" s="1"/>
  <c r="E31" i="24" l="1"/>
  <c r="G32" i="24"/>
  <c r="H32" i="24" s="1"/>
  <c r="I32" i="24" s="1"/>
  <c r="F31" i="24"/>
  <c r="D32" i="24"/>
  <c r="F25" i="20"/>
  <c r="G26" i="20"/>
  <c r="H26" i="20" s="1"/>
  <c r="I26" i="20" s="1"/>
  <c r="F26" i="20"/>
  <c r="E26" i="20"/>
  <c r="G27" i="20" s="1"/>
  <c r="H27" i="20" s="1"/>
  <c r="I27" i="20" s="1"/>
  <c r="E25" i="19"/>
  <c r="G26" i="19" s="1"/>
  <c r="H26" i="19" s="1"/>
  <c r="I26" i="19" s="1"/>
  <c r="F26" i="18"/>
  <c r="D27" i="18"/>
  <c r="E27" i="18" s="1"/>
  <c r="G28" i="18" s="1"/>
  <c r="H28" i="18" s="1"/>
  <c r="I28" i="18" s="1"/>
  <c r="F28" i="16"/>
  <c r="E29" i="16"/>
  <c r="G30" i="16" s="1"/>
  <c r="H30" i="16" s="1"/>
  <c r="I30" i="16" s="1"/>
  <c r="F29" i="16"/>
  <c r="G29" i="16"/>
  <c r="H29" i="16" s="1"/>
  <c r="I29" i="16" s="1"/>
  <c r="F32" i="24" l="1"/>
  <c r="E32" i="24"/>
  <c r="G33" i="24" s="1"/>
  <c r="H33" i="24" s="1"/>
  <c r="I33" i="24" s="1"/>
  <c r="D33" i="24"/>
  <c r="D27" i="20"/>
  <c r="F27" i="20" s="1"/>
  <c r="D26" i="19"/>
  <c r="E26" i="19" s="1"/>
  <c r="G27" i="19" s="1"/>
  <c r="H27" i="19" s="1"/>
  <c r="I27" i="19" s="1"/>
  <c r="F27" i="18"/>
  <c r="D28" i="18"/>
  <c r="E28" i="18" s="1"/>
  <c r="D30" i="16"/>
  <c r="F30" i="16" s="1"/>
  <c r="F33" i="24" l="1"/>
  <c r="E33" i="24"/>
  <c r="G34" i="24"/>
  <c r="H34" i="24" s="1"/>
  <c r="I34" i="24" s="1"/>
  <c r="D34" i="24"/>
  <c r="E27" i="20"/>
  <c r="G28" i="20" s="1"/>
  <c r="H28" i="20" s="1"/>
  <c r="I28" i="20" s="1"/>
  <c r="F26" i="19"/>
  <c r="D27" i="19"/>
  <c r="F27" i="19" s="1"/>
  <c r="F28" i="18"/>
  <c r="G29" i="18"/>
  <c r="H29" i="18" s="1"/>
  <c r="I29" i="18" s="1"/>
  <c r="D29" i="18"/>
  <c r="E30" i="16"/>
  <c r="G31" i="16" s="1"/>
  <c r="H31" i="16" s="1"/>
  <c r="I31" i="16" s="1"/>
  <c r="F34" i="24" l="1"/>
  <c r="E34" i="24"/>
  <c r="G35" i="24" s="1"/>
  <c r="H35" i="24" s="1"/>
  <c r="I35" i="24" s="1"/>
  <c r="D35" i="24"/>
  <c r="D28" i="20"/>
  <c r="E28" i="20" s="1"/>
  <c r="G29" i="20" s="1"/>
  <c r="H29" i="20" s="1"/>
  <c r="I29" i="20" s="1"/>
  <c r="E27" i="19"/>
  <c r="G28" i="19" s="1"/>
  <c r="H28" i="19" s="1"/>
  <c r="I28" i="19" s="1"/>
  <c r="F29" i="18"/>
  <c r="E29" i="18"/>
  <c r="G30" i="18" s="1"/>
  <c r="H30" i="18" s="1"/>
  <c r="I30" i="18" s="1"/>
  <c r="D31" i="16"/>
  <c r="E31" i="16" s="1"/>
  <c r="G32" i="16" s="1"/>
  <c r="H32" i="16" s="1"/>
  <c r="I32" i="16" s="1"/>
  <c r="F35" i="24" l="1"/>
  <c r="E35" i="24"/>
  <c r="G36" i="24"/>
  <c r="H36" i="24" s="1"/>
  <c r="I36" i="24" s="1"/>
  <c r="D36" i="24"/>
  <c r="D29" i="20"/>
  <c r="E29" i="20" s="1"/>
  <c r="F28" i="20"/>
  <c r="D28" i="19"/>
  <c r="E28" i="19" s="1"/>
  <c r="G29" i="19" s="1"/>
  <c r="H29" i="19" s="1"/>
  <c r="I29" i="19" s="1"/>
  <c r="D30" i="18"/>
  <c r="F30" i="18" s="1"/>
  <c r="F31" i="16"/>
  <c r="D32" i="16"/>
  <c r="F32" i="16" s="1"/>
  <c r="E36" i="24" l="1"/>
  <c r="F36" i="24"/>
  <c r="G37" i="24"/>
  <c r="H37" i="24" s="1"/>
  <c r="I37" i="24" s="1"/>
  <c r="D37" i="24"/>
  <c r="D30" i="20"/>
  <c r="F30" i="20" s="1"/>
  <c r="F29" i="20"/>
  <c r="G30" i="20"/>
  <c r="H30" i="20" s="1"/>
  <c r="I30" i="20" s="1"/>
  <c r="F28" i="19"/>
  <c r="D29" i="19"/>
  <c r="E29" i="19" s="1"/>
  <c r="E30" i="18"/>
  <c r="G31" i="18" s="1"/>
  <c r="H31" i="18" s="1"/>
  <c r="I31" i="18" s="1"/>
  <c r="E32" i="16"/>
  <c r="D33" i="16" s="1"/>
  <c r="F33" i="16" s="1"/>
  <c r="E37" i="24" l="1"/>
  <c r="G38" i="24"/>
  <c r="H38" i="24" s="1"/>
  <c r="I38" i="24" s="1"/>
  <c r="F37" i="24"/>
  <c r="D38" i="24"/>
  <c r="E30" i="20"/>
  <c r="G31" i="20" s="1"/>
  <c r="H31" i="20" s="1"/>
  <c r="I31" i="20" s="1"/>
  <c r="G30" i="19"/>
  <c r="H30" i="19" s="1"/>
  <c r="I30" i="19" s="1"/>
  <c r="D30" i="19"/>
  <c r="F30" i="19" s="1"/>
  <c r="F29" i="19"/>
  <c r="D31" i="18"/>
  <c r="F31" i="18" s="1"/>
  <c r="G33" i="16"/>
  <c r="H33" i="16" s="1"/>
  <c r="I33" i="16" s="1"/>
  <c r="E33" i="16"/>
  <c r="G34" i="16" s="1"/>
  <c r="H34" i="16" s="1"/>
  <c r="I34" i="16" s="1"/>
  <c r="F38" i="24" l="1"/>
  <c r="E38" i="24"/>
  <c r="G39" i="24"/>
  <c r="H39" i="24" s="1"/>
  <c r="I39" i="24" s="1"/>
  <c r="D39" i="24"/>
  <c r="D31" i="20"/>
  <c r="F31" i="20" s="1"/>
  <c r="E30" i="19"/>
  <c r="G31" i="19" s="1"/>
  <c r="H31" i="19" s="1"/>
  <c r="I31" i="19" s="1"/>
  <c r="E31" i="18"/>
  <c r="G32" i="18" s="1"/>
  <c r="H32" i="18" s="1"/>
  <c r="I32" i="18" s="1"/>
  <c r="D34" i="16"/>
  <c r="F34" i="16" s="1"/>
  <c r="F39" i="24" l="1"/>
  <c r="E39" i="24"/>
  <c r="G40" i="24" s="1"/>
  <c r="H40" i="24" s="1"/>
  <c r="I40" i="24" s="1"/>
  <c r="E31" i="20"/>
  <c r="G32" i="20" s="1"/>
  <c r="H32" i="20" s="1"/>
  <c r="I32" i="20" s="1"/>
  <c r="D31" i="19"/>
  <c r="E31" i="19" s="1"/>
  <c r="D32" i="18"/>
  <c r="F32" i="18" s="1"/>
  <c r="E34" i="16"/>
  <c r="G35" i="16" s="1"/>
  <c r="H35" i="16" s="1"/>
  <c r="I35" i="16" s="1"/>
  <c r="D40" i="24" l="1"/>
  <c r="D32" i="20"/>
  <c r="F32" i="20" s="1"/>
  <c r="F31" i="19"/>
  <c r="G32" i="19"/>
  <c r="H32" i="19" s="1"/>
  <c r="I32" i="19" s="1"/>
  <c r="D32" i="19"/>
  <c r="E32" i="18"/>
  <c r="G33" i="18" s="1"/>
  <c r="H33" i="18" s="1"/>
  <c r="I33" i="18" s="1"/>
  <c r="D35" i="16"/>
  <c r="F35" i="16" s="1"/>
  <c r="F40" i="24" l="1"/>
  <c r="E40" i="24"/>
  <c r="G41" i="24" s="1"/>
  <c r="H41" i="24" s="1"/>
  <c r="I41" i="24" s="1"/>
  <c r="D41" i="24"/>
  <c r="E32" i="20"/>
  <c r="D33" i="20" s="1"/>
  <c r="E33" i="20" s="1"/>
  <c r="G34" i="20" s="1"/>
  <c r="H34" i="20" s="1"/>
  <c r="I34" i="20" s="1"/>
  <c r="E32" i="19"/>
  <c r="G33" i="19" s="1"/>
  <c r="H33" i="19" s="1"/>
  <c r="I33" i="19" s="1"/>
  <c r="F32" i="19"/>
  <c r="D33" i="18"/>
  <c r="E33" i="18" s="1"/>
  <c r="E35" i="16"/>
  <c r="G36" i="16" s="1"/>
  <c r="H36" i="16" s="1"/>
  <c r="I36" i="16" s="1"/>
  <c r="F41" i="24" l="1"/>
  <c r="E41" i="24"/>
  <c r="G42" i="24" s="1"/>
  <c r="H42" i="24" s="1"/>
  <c r="I42" i="24" s="1"/>
  <c r="D34" i="20"/>
  <c r="E34" i="20" s="1"/>
  <c r="G35" i="20" s="1"/>
  <c r="H35" i="20" s="1"/>
  <c r="I35" i="20" s="1"/>
  <c r="G33" i="20"/>
  <c r="H33" i="20" s="1"/>
  <c r="I33" i="20" s="1"/>
  <c r="F33" i="20"/>
  <c r="D33" i="19"/>
  <c r="F33" i="19" s="1"/>
  <c r="F33" i="18"/>
  <c r="D34" i="18"/>
  <c r="G34" i="18"/>
  <c r="H34" i="18" s="1"/>
  <c r="I34" i="18" s="1"/>
  <c r="D36" i="16"/>
  <c r="F36" i="16" s="1"/>
  <c r="D42" i="24" l="1"/>
  <c r="F34" i="20"/>
  <c r="D35" i="20"/>
  <c r="F35" i="20" s="1"/>
  <c r="E33" i="19"/>
  <c r="G34" i="19" s="1"/>
  <c r="H34" i="19" s="1"/>
  <c r="I34" i="19" s="1"/>
  <c r="E34" i="18"/>
  <c r="F34" i="18"/>
  <c r="E36" i="16"/>
  <c r="D37" i="16" s="1"/>
  <c r="E37" i="16" s="1"/>
  <c r="D38" i="16" s="1"/>
  <c r="F42" i="24" l="1"/>
  <c r="E42" i="24"/>
  <c r="G43" i="24" s="1"/>
  <c r="H43" i="24" s="1"/>
  <c r="I43" i="24" s="1"/>
  <c r="D43" i="24"/>
  <c r="E35" i="20"/>
  <c r="G36" i="20" s="1"/>
  <c r="H36" i="20" s="1"/>
  <c r="I36" i="20" s="1"/>
  <c r="D34" i="19"/>
  <c r="F34" i="19" s="1"/>
  <c r="G35" i="18"/>
  <c r="H35" i="18" s="1"/>
  <c r="I35" i="18" s="1"/>
  <c r="D35" i="18"/>
  <c r="G37" i="16"/>
  <c r="H37" i="16" s="1"/>
  <c r="I37" i="16" s="1"/>
  <c r="F37" i="16"/>
  <c r="E38" i="16"/>
  <c r="G39" i="16" s="1"/>
  <c r="H39" i="16" s="1"/>
  <c r="I39" i="16" s="1"/>
  <c r="F38" i="16"/>
  <c r="G38" i="16"/>
  <c r="H38" i="16" s="1"/>
  <c r="I38" i="16" s="1"/>
  <c r="F43" i="24" l="1"/>
  <c r="E43" i="24"/>
  <c r="G44" i="24" s="1"/>
  <c r="H44" i="24" s="1"/>
  <c r="I44" i="24" s="1"/>
  <c r="D44" i="24"/>
  <c r="D36" i="20"/>
  <c r="E36" i="20" s="1"/>
  <c r="G37" i="20" s="1"/>
  <c r="H37" i="20" s="1"/>
  <c r="I37" i="20" s="1"/>
  <c r="E34" i="19"/>
  <c r="G35" i="19" s="1"/>
  <c r="H35" i="19" s="1"/>
  <c r="I35" i="19" s="1"/>
  <c r="E35" i="18"/>
  <c r="G36" i="18" s="1"/>
  <c r="H36" i="18" s="1"/>
  <c r="I36" i="18" s="1"/>
  <c r="F35" i="18"/>
  <c r="D39" i="16"/>
  <c r="F39" i="16" s="1"/>
  <c r="E44" i="24" l="1"/>
  <c r="F44" i="24"/>
  <c r="G45" i="24"/>
  <c r="H45" i="24" s="1"/>
  <c r="I45" i="24" s="1"/>
  <c r="D45" i="24"/>
  <c r="G43" i="23"/>
  <c r="H43" i="23" s="1"/>
  <c r="I43" i="23" s="1"/>
  <c r="D43" i="23"/>
  <c r="D37" i="20"/>
  <c r="E37" i="20" s="1"/>
  <c r="G38" i="20" s="1"/>
  <c r="H38" i="20" s="1"/>
  <c r="I38" i="20" s="1"/>
  <c r="F36" i="20"/>
  <c r="D35" i="19"/>
  <c r="F35" i="19" s="1"/>
  <c r="D36" i="18"/>
  <c r="E39" i="16"/>
  <c r="D40" i="16" s="1"/>
  <c r="F40" i="16" s="1"/>
  <c r="E45" i="24" l="1"/>
  <c r="G46" i="24"/>
  <c r="H46" i="24" s="1"/>
  <c r="I46" i="24" s="1"/>
  <c r="F45" i="24"/>
  <c r="D46" i="24"/>
  <c r="F43" i="23"/>
  <c r="E43" i="23"/>
  <c r="G44" i="23" s="1"/>
  <c r="H44" i="23" s="1"/>
  <c r="I44" i="23" s="1"/>
  <c r="F37" i="20"/>
  <c r="D38" i="20"/>
  <c r="F38" i="20" s="1"/>
  <c r="E35" i="19"/>
  <c r="G36" i="19" s="1"/>
  <c r="H36" i="19" s="1"/>
  <c r="I36" i="19" s="1"/>
  <c r="F36" i="18"/>
  <c r="E36" i="18"/>
  <c r="G40" i="16"/>
  <c r="H40" i="16" s="1"/>
  <c r="I40" i="16" s="1"/>
  <c r="E40" i="16"/>
  <c r="G41" i="16" s="1"/>
  <c r="H41" i="16" s="1"/>
  <c r="I41" i="16" s="1"/>
  <c r="F46" i="24" l="1"/>
  <c r="E46" i="24"/>
  <c r="G47" i="24"/>
  <c r="H47" i="24" s="1"/>
  <c r="I47" i="24" s="1"/>
  <c r="D47" i="24"/>
  <c r="D44" i="23"/>
  <c r="F44" i="23" s="1"/>
  <c r="E38" i="20"/>
  <c r="D39" i="20" s="1"/>
  <c r="F39" i="20" s="1"/>
  <c r="D36" i="19"/>
  <c r="F36" i="19" s="1"/>
  <c r="D37" i="18"/>
  <c r="G37" i="18"/>
  <c r="H37" i="18" s="1"/>
  <c r="I37" i="18" s="1"/>
  <c r="D41" i="16"/>
  <c r="F41" i="16" s="1"/>
  <c r="E47" i="24" l="1"/>
  <c r="G48" i="24"/>
  <c r="H48" i="24" s="1"/>
  <c r="I48" i="24" s="1"/>
  <c r="F47" i="24"/>
  <c r="D48" i="24"/>
  <c r="E44" i="23"/>
  <c r="G45" i="23" s="1"/>
  <c r="H45" i="23" s="1"/>
  <c r="I45" i="23" s="1"/>
  <c r="G39" i="20"/>
  <c r="H39" i="20" s="1"/>
  <c r="I39" i="20" s="1"/>
  <c r="E39" i="20"/>
  <c r="G40" i="20" s="1"/>
  <c r="H40" i="20" s="1"/>
  <c r="I40" i="20" s="1"/>
  <c r="E36" i="19"/>
  <c r="E37" i="18"/>
  <c r="F37" i="18"/>
  <c r="E41" i="16"/>
  <c r="G42" i="16" s="1"/>
  <c r="H42" i="16" s="1"/>
  <c r="I42" i="16" s="1"/>
  <c r="F48" i="24" l="1"/>
  <c r="E48" i="24"/>
  <c r="G49" i="24" s="1"/>
  <c r="H49" i="24" s="1"/>
  <c r="I49" i="24" s="1"/>
  <c r="D49" i="24"/>
  <c r="D45" i="23"/>
  <c r="E45" i="23" s="1"/>
  <c r="D40" i="20"/>
  <c r="F40" i="20" s="1"/>
  <c r="G37" i="19"/>
  <c r="H37" i="19" s="1"/>
  <c r="I37" i="19" s="1"/>
  <c r="D37" i="19"/>
  <c r="G38" i="18"/>
  <c r="H38" i="18" s="1"/>
  <c r="I38" i="18" s="1"/>
  <c r="D38" i="18"/>
  <c r="D42" i="16"/>
  <c r="E42" i="16" s="1"/>
  <c r="D43" i="16" s="1"/>
  <c r="F49" i="24" l="1"/>
  <c r="E49" i="24"/>
  <c r="G50" i="24"/>
  <c r="H50" i="24" s="1"/>
  <c r="I50" i="24" s="1"/>
  <c r="D50" i="24"/>
  <c r="F45" i="23"/>
  <c r="G46" i="23"/>
  <c r="H46" i="23" s="1"/>
  <c r="I46" i="23" s="1"/>
  <c r="D46" i="23"/>
  <c r="F46" i="23" s="1"/>
  <c r="E40" i="20"/>
  <c r="G41" i="20" s="1"/>
  <c r="H41" i="20" s="1"/>
  <c r="I41" i="20" s="1"/>
  <c r="F37" i="19"/>
  <c r="E37" i="19"/>
  <c r="D38" i="19" s="1"/>
  <c r="F38" i="19" s="1"/>
  <c r="F38" i="18"/>
  <c r="E38" i="18"/>
  <c r="G39" i="18" s="1"/>
  <c r="H39" i="18" s="1"/>
  <c r="I39" i="18" s="1"/>
  <c r="F42" i="16"/>
  <c r="F43" i="16"/>
  <c r="E43" i="16"/>
  <c r="G44" i="16" s="1"/>
  <c r="H44" i="16" s="1"/>
  <c r="I44" i="16" s="1"/>
  <c r="G43" i="16"/>
  <c r="H43" i="16" s="1"/>
  <c r="I43" i="16" s="1"/>
  <c r="F50" i="24" l="1"/>
  <c r="E50" i="24"/>
  <c r="G51" i="24" s="1"/>
  <c r="H51" i="24" s="1"/>
  <c r="I51" i="24" s="1"/>
  <c r="D51" i="24"/>
  <c r="E46" i="23"/>
  <c r="G47" i="23" s="1"/>
  <c r="H47" i="23" s="1"/>
  <c r="I47" i="23" s="1"/>
  <c r="D41" i="20"/>
  <c r="E41" i="20" s="1"/>
  <c r="E38" i="19"/>
  <c r="G39" i="19" s="1"/>
  <c r="H39" i="19" s="1"/>
  <c r="I39" i="19" s="1"/>
  <c r="G38" i="19"/>
  <c r="H38" i="19" s="1"/>
  <c r="I38" i="19" s="1"/>
  <c r="D39" i="18"/>
  <c r="E39" i="18" s="1"/>
  <c r="G40" i="18" s="1"/>
  <c r="H40" i="18" s="1"/>
  <c r="I40" i="18" s="1"/>
  <c r="D44" i="16"/>
  <c r="F51" i="24" l="1"/>
  <c r="E51" i="24"/>
  <c r="G52" i="24"/>
  <c r="H52" i="24" s="1"/>
  <c r="I52" i="24" s="1"/>
  <c r="D52" i="24"/>
  <c r="D47" i="23"/>
  <c r="F47" i="23" s="1"/>
  <c r="G42" i="20"/>
  <c r="H42" i="20" s="1"/>
  <c r="I42" i="20" s="1"/>
  <c r="D42" i="20"/>
  <c r="E42" i="20" s="1"/>
  <c r="D43" i="20" s="1"/>
  <c r="F43" i="20" s="1"/>
  <c r="F41" i="20"/>
  <c r="D39" i="19"/>
  <c r="E39" i="19" s="1"/>
  <c r="G40" i="19" s="1"/>
  <c r="H40" i="19" s="1"/>
  <c r="I40" i="19" s="1"/>
  <c r="D40" i="18"/>
  <c r="E40" i="18" s="1"/>
  <c r="G41" i="18" s="1"/>
  <c r="H41" i="18" s="1"/>
  <c r="I41" i="18" s="1"/>
  <c r="F39" i="18"/>
  <c r="E44" i="16"/>
  <c r="D45" i="16" s="1"/>
  <c r="F44" i="16"/>
  <c r="E52" i="24" l="1"/>
  <c r="F52" i="24"/>
  <c r="G53" i="24"/>
  <c r="H53" i="24" s="1"/>
  <c r="I53" i="24" s="1"/>
  <c r="D53" i="24"/>
  <c r="E47" i="23"/>
  <c r="G48" i="23" s="1"/>
  <c r="H48" i="23" s="1"/>
  <c r="I48" i="23" s="1"/>
  <c r="E43" i="20"/>
  <c r="G44" i="20" s="1"/>
  <c r="H44" i="20" s="1"/>
  <c r="I44" i="20" s="1"/>
  <c r="G43" i="20"/>
  <c r="H43" i="20" s="1"/>
  <c r="I43" i="20" s="1"/>
  <c r="F42" i="20"/>
  <c r="F39" i="19"/>
  <c r="D40" i="19"/>
  <c r="E40" i="19" s="1"/>
  <c r="F40" i="18"/>
  <c r="D41" i="18"/>
  <c r="F41" i="18" s="1"/>
  <c r="E45" i="16"/>
  <c r="D46" i="16" s="1"/>
  <c r="F45" i="16"/>
  <c r="G45" i="16"/>
  <c r="H45" i="16" s="1"/>
  <c r="I45" i="16" s="1"/>
  <c r="E53" i="24" l="1"/>
  <c r="G54" i="24" s="1"/>
  <c r="H54" i="24" s="1"/>
  <c r="I54" i="24" s="1"/>
  <c r="F53" i="24"/>
  <c r="D54" i="24"/>
  <c r="D48" i="23"/>
  <c r="F48" i="23" s="1"/>
  <c r="D44" i="20"/>
  <c r="F44" i="20" s="1"/>
  <c r="F40" i="19"/>
  <c r="G41" i="19"/>
  <c r="H41" i="19" s="1"/>
  <c r="I41" i="19" s="1"/>
  <c r="D41" i="19"/>
  <c r="F41" i="19" s="1"/>
  <c r="E41" i="18"/>
  <c r="G42" i="18" s="1"/>
  <c r="H42" i="18" s="1"/>
  <c r="I42" i="18" s="1"/>
  <c r="F46" i="16"/>
  <c r="E46" i="16"/>
  <c r="D47" i="16" s="1"/>
  <c r="G46" i="16"/>
  <c r="H46" i="16" s="1"/>
  <c r="I46" i="16" s="1"/>
  <c r="F54" i="24" l="1"/>
  <c r="E54" i="24"/>
  <c r="G55" i="24" s="1"/>
  <c r="H55" i="24" s="1"/>
  <c r="I55" i="24" s="1"/>
  <c r="D55" i="24"/>
  <c r="E48" i="23"/>
  <c r="D49" i="23" s="1"/>
  <c r="F49" i="23" s="1"/>
  <c r="E44" i="20"/>
  <c r="G45" i="20" s="1"/>
  <c r="H45" i="20" s="1"/>
  <c r="I45" i="20" s="1"/>
  <c r="E41" i="19"/>
  <c r="G42" i="19" s="1"/>
  <c r="H42" i="19" s="1"/>
  <c r="I42" i="19" s="1"/>
  <c r="D42" i="18"/>
  <c r="E42" i="18" s="1"/>
  <c r="F47" i="16"/>
  <c r="E47" i="16"/>
  <c r="G48" i="16" s="1"/>
  <c r="H48" i="16" s="1"/>
  <c r="I48" i="16" s="1"/>
  <c r="G47" i="16"/>
  <c r="H47" i="16" s="1"/>
  <c r="I47" i="16" s="1"/>
  <c r="E55" i="24" l="1"/>
  <c r="G56" i="24" s="1"/>
  <c r="H56" i="24" s="1"/>
  <c r="I56" i="24" s="1"/>
  <c r="F55" i="24"/>
  <c r="D56" i="24"/>
  <c r="G49" i="23"/>
  <c r="H49" i="23" s="1"/>
  <c r="I49" i="23" s="1"/>
  <c r="E49" i="23"/>
  <c r="G50" i="23" s="1"/>
  <c r="H50" i="23" s="1"/>
  <c r="I50" i="23" s="1"/>
  <c r="D45" i="20"/>
  <c r="F45" i="20" s="1"/>
  <c r="D42" i="19"/>
  <c r="E42" i="19" s="1"/>
  <c r="F42" i="18"/>
  <c r="G43" i="18"/>
  <c r="H43" i="18" s="1"/>
  <c r="I43" i="18" s="1"/>
  <c r="D43" i="18"/>
  <c r="E43" i="18" s="1"/>
  <c r="D48" i="16"/>
  <c r="F48" i="16" s="1"/>
  <c r="F56" i="24" l="1"/>
  <c r="E56" i="24"/>
  <c r="G57" i="24" s="1"/>
  <c r="H57" i="24" s="1"/>
  <c r="I57" i="24" s="1"/>
  <c r="D57" i="24"/>
  <c r="D50" i="23"/>
  <c r="E50" i="23" s="1"/>
  <c r="G51" i="23" s="1"/>
  <c r="H51" i="23" s="1"/>
  <c r="I51" i="23" s="1"/>
  <c r="E45" i="20"/>
  <c r="G46" i="20" s="1"/>
  <c r="H46" i="20" s="1"/>
  <c r="I46" i="20" s="1"/>
  <c r="F42" i="19"/>
  <c r="G43" i="19"/>
  <c r="H43" i="19" s="1"/>
  <c r="I43" i="19" s="1"/>
  <c r="D43" i="19"/>
  <c r="F43" i="18"/>
  <c r="G44" i="18"/>
  <c r="H44" i="18" s="1"/>
  <c r="I44" i="18" s="1"/>
  <c r="D44" i="18"/>
  <c r="F44" i="18" s="1"/>
  <c r="E48" i="16"/>
  <c r="G49" i="16" s="1"/>
  <c r="H49" i="16" s="1"/>
  <c r="I49" i="16" s="1"/>
  <c r="F57" i="24" l="1"/>
  <c r="E57" i="24"/>
  <c r="G58" i="24" s="1"/>
  <c r="H58" i="24" s="1"/>
  <c r="I58" i="24" s="1"/>
  <c r="D58" i="24"/>
  <c r="F50" i="23"/>
  <c r="D51" i="23"/>
  <c r="F51" i="23" s="1"/>
  <c r="D46" i="20"/>
  <c r="F46" i="20" s="1"/>
  <c r="E43" i="19"/>
  <c r="G44" i="19" s="1"/>
  <c r="H44" i="19" s="1"/>
  <c r="I44" i="19" s="1"/>
  <c r="F43" i="19"/>
  <c r="E44" i="18"/>
  <c r="G45" i="18" s="1"/>
  <c r="H45" i="18" s="1"/>
  <c r="I45" i="18" s="1"/>
  <c r="D49" i="16"/>
  <c r="E49" i="16" s="1"/>
  <c r="G50" i="16" s="1"/>
  <c r="H50" i="16" s="1"/>
  <c r="I50" i="16" s="1"/>
  <c r="F58" i="24" l="1"/>
  <c r="E58" i="24"/>
  <c r="G59" i="24" s="1"/>
  <c r="H59" i="24" s="1"/>
  <c r="I59" i="24" s="1"/>
  <c r="D59" i="24"/>
  <c r="E51" i="23"/>
  <c r="G52" i="23" s="1"/>
  <c r="H52" i="23" s="1"/>
  <c r="I52" i="23" s="1"/>
  <c r="E46" i="20"/>
  <c r="G47" i="20" s="1"/>
  <c r="H47" i="20" s="1"/>
  <c r="I47" i="20" s="1"/>
  <c r="D44" i="19"/>
  <c r="D45" i="18"/>
  <c r="F45" i="18" s="1"/>
  <c r="D50" i="16"/>
  <c r="E50" i="16" s="1"/>
  <c r="G51" i="16" s="1"/>
  <c r="H51" i="16" s="1"/>
  <c r="I51" i="16" s="1"/>
  <c r="F49" i="16"/>
  <c r="F59" i="24" l="1"/>
  <c r="E59" i="24"/>
  <c r="D60" i="24" s="1"/>
  <c r="D52" i="23"/>
  <c r="D47" i="20"/>
  <c r="E47" i="20" s="1"/>
  <c r="G48" i="20" s="1"/>
  <c r="H48" i="20" s="1"/>
  <c r="I48" i="20" s="1"/>
  <c r="E44" i="19"/>
  <c r="G45" i="19" s="1"/>
  <c r="H45" i="19" s="1"/>
  <c r="I45" i="19" s="1"/>
  <c r="F44" i="19"/>
  <c r="E45" i="18"/>
  <c r="G46" i="18" s="1"/>
  <c r="H46" i="18" s="1"/>
  <c r="I46" i="18" s="1"/>
  <c r="F50" i="16"/>
  <c r="D51" i="16"/>
  <c r="E51" i="16" s="1"/>
  <c r="E60" i="24" l="1"/>
  <c r="G61" i="24"/>
  <c r="H61" i="24" s="1"/>
  <c r="I61" i="24" s="1"/>
  <c r="F60" i="24"/>
  <c r="D61" i="24"/>
  <c r="G60" i="24"/>
  <c r="H60" i="24" s="1"/>
  <c r="I60" i="24" s="1"/>
  <c r="D48" i="20"/>
  <c r="F48" i="20" s="1"/>
  <c r="E52" i="23"/>
  <c r="G53" i="23" s="1"/>
  <c r="H53" i="23" s="1"/>
  <c r="I53" i="23" s="1"/>
  <c r="F52" i="23"/>
  <c r="F47" i="20"/>
  <c r="D45" i="19"/>
  <c r="E45" i="19" s="1"/>
  <c r="D46" i="18"/>
  <c r="E46" i="18" s="1"/>
  <c r="G47" i="18" s="1"/>
  <c r="H47" i="18" s="1"/>
  <c r="I47" i="18" s="1"/>
  <c r="F51" i="16"/>
  <c r="G52" i="16"/>
  <c r="H52" i="16" s="1"/>
  <c r="I52" i="16" s="1"/>
  <c r="D52" i="16"/>
  <c r="E52" i="16" s="1"/>
  <c r="G53" i="16" s="1"/>
  <c r="H53" i="16" s="1"/>
  <c r="I53" i="16" s="1"/>
  <c r="E61" i="24" l="1"/>
  <c r="G62" i="24" s="1"/>
  <c r="H62" i="24" s="1"/>
  <c r="I62" i="24" s="1"/>
  <c r="F61" i="24"/>
  <c r="D62" i="24"/>
  <c r="E48" i="20"/>
  <c r="G49" i="20" s="1"/>
  <c r="H49" i="20" s="1"/>
  <c r="I49" i="20" s="1"/>
  <c r="D53" i="23"/>
  <c r="F53" i="23" s="1"/>
  <c r="D49" i="20"/>
  <c r="F49" i="20" s="1"/>
  <c r="F45" i="19"/>
  <c r="G46" i="19"/>
  <c r="H46" i="19" s="1"/>
  <c r="I46" i="19" s="1"/>
  <c r="D46" i="19"/>
  <c r="F46" i="18"/>
  <c r="D47" i="18"/>
  <c r="F47" i="18" s="1"/>
  <c r="F52" i="16"/>
  <c r="D53" i="16"/>
  <c r="E53" i="16" s="1"/>
  <c r="D54" i="16" s="1"/>
  <c r="F62" i="24" l="1"/>
  <c r="E62" i="24"/>
  <c r="G63" i="24"/>
  <c r="H63" i="24" s="1"/>
  <c r="I63" i="24" s="1"/>
  <c r="D63" i="24"/>
  <c r="E53" i="23"/>
  <c r="G54" i="23" s="1"/>
  <c r="H54" i="23" s="1"/>
  <c r="I54" i="23" s="1"/>
  <c r="E49" i="20"/>
  <c r="G50" i="20" s="1"/>
  <c r="H50" i="20" s="1"/>
  <c r="I50" i="20" s="1"/>
  <c r="F46" i="19"/>
  <c r="E46" i="19"/>
  <c r="G47" i="19" s="1"/>
  <c r="H47" i="19" s="1"/>
  <c r="I47" i="19" s="1"/>
  <c r="E47" i="18"/>
  <c r="G48" i="18" s="1"/>
  <c r="H48" i="18" s="1"/>
  <c r="I48" i="18" s="1"/>
  <c r="F53" i="16"/>
  <c r="E54" i="16"/>
  <c r="G55" i="16" s="1"/>
  <c r="H55" i="16" s="1"/>
  <c r="I55" i="16" s="1"/>
  <c r="F54" i="16"/>
  <c r="G54" i="16"/>
  <c r="H54" i="16" s="1"/>
  <c r="I54" i="16" s="1"/>
  <c r="E63" i="24" l="1"/>
  <c r="G64" i="24" s="1"/>
  <c r="H64" i="24" s="1"/>
  <c r="I64" i="24" s="1"/>
  <c r="F63" i="24"/>
  <c r="D64" i="24"/>
  <c r="D54" i="23"/>
  <c r="F54" i="23" s="1"/>
  <c r="D50" i="20"/>
  <c r="D47" i="19"/>
  <c r="D48" i="18"/>
  <c r="F48" i="18" s="1"/>
  <c r="D55" i="16"/>
  <c r="F64" i="24" l="1"/>
  <c r="E64" i="24"/>
  <c r="G65" i="24" s="1"/>
  <c r="H65" i="24" s="1"/>
  <c r="I65" i="24" s="1"/>
  <c r="E54" i="23"/>
  <c r="D55" i="23" s="1"/>
  <c r="F55" i="23" s="1"/>
  <c r="F50" i="20"/>
  <c r="E50" i="20"/>
  <c r="F47" i="19"/>
  <c r="E47" i="19"/>
  <c r="E48" i="18"/>
  <c r="G49" i="18" s="1"/>
  <c r="H49" i="18" s="1"/>
  <c r="I49" i="18" s="1"/>
  <c r="F55" i="16"/>
  <c r="E55" i="16"/>
  <c r="G56" i="16" s="1"/>
  <c r="H56" i="16" s="1"/>
  <c r="I56" i="16" s="1"/>
  <c r="D65" i="24" l="1"/>
  <c r="G55" i="23"/>
  <c r="H55" i="23" s="1"/>
  <c r="I55" i="23" s="1"/>
  <c r="E55" i="23"/>
  <c r="G56" i="23" s="1"/>
  <c r="H56" i="23" s="1"/>
  <c r="I56" i="23" s="1"/>
  <c r="G51" i="20"/>
  <c r="H51" i="20" s="1"/>
  <c r="I51" i="20" s="1"/>
  <c r="D51" i="20"/>
  <c r="G48" i="19"/>
  <c r="H48" i="19" s="1"/>
  <c r="I48" i="19" s="1"/>
  <c r="D48" i="19"/>
  <c r="D49" i="18"/>
  <c r="F49" i="18" s="1"/>
  <c r="D56" i="16"/>
  <c r="F65" i="24" l="1"/>
  <c r="E65" i="24"/>
  <c r="G66" i="24"/>
  <c r="H66" i="24" s="1"/>
  <c r="I66" i="24" s="1"/>
  <c r="D66" i="24"/>
  <c r="D56" i="23"/>
  <c r="F56" i="23" s="1"/>
  <c r="F51" i="20"/>
  <c r="E51" i="20"/>
  <c r="E48" i="19"/>
  <c r="G49" i="19" s="1"/>
  <c r="H49" i="19" s="1"/>
  <c r="I49" i="19" s="1"/>
  <c r="F48" i="19"/>
  <c r="E49" i="18"/>
  <c r="G50" i="18" s="1"/>
  <c r="H50" i="18" s="1"/>
  <c r="I50" i="18" s="1"/>
  <c r="E56" i="16"/>
  <c r="G57" i="16" s="1"/>
  <c r="H57" i="16" s="1"/>
  <c r="I57" i="16" s="1"/>
  <c r="F56" i="16"/>
  <c r="F66" i="24" l="1"/>
  <c r="E66" i="24"/>
  <c r="G67" i="24" s="1"/>
  <c r="H67" i="24" s="1"/>
  <c r="I67" i="24" s="1"/>
  <c r="D67" i="24"/>
  <c r="E56" i="23"/>
  <c r="G57" i="23" s="1"/>
  <c r="H57" i="23" s="1"/>
  <c r="I57" i="23" s="1"/>
  <c r="D52" i="20"/>
  <c r="G52" i="20"/>
  <c r="H52" i="20" s="1"/>
  <c r="I52" i="20" s="1"/>
  <c r="D49" i="19"/>
  <c r="E49" i="19" s="1"/>
  <c r="G50" i="19" s="1"/>
  <c r="H50" i="19" s="1"/>
  <c r="I50" i="19" s="1"/>
  <c r="D50" i="18"/>
  <c r="F50" i="18" s="1"/>
  <c r="D57" i="16"/>
  <c r="E57" i="16" s="1"/>
  <c r="G58" i="16" s="1"/>
  <c r="H58" i="16" s="1"/>
  <c r="I58" i="16" s="1"/>
  <c r="F67" i="24" l="1"/>
  <c r="E67" i="24"/>
  <c r="G68" i="24" s="1"/>
  <c r="H68" i="24" s="1"/>
  <c r="I68" i="24" s="1"/>
  <c r="D68" i="24"/>
  <c r="D57" i="23"/>
  <c r="F57" i="23" s="1"/>
  <c r="F52" i="20"/>
  <c r="E52" i="20"/>
  <c r="G53" i="20" s="1"/>
  <c r="H53" i="20" s="1"/>
  <c r="I53" i="20" s="1"/>
  <c r="F49" i="19"/>
  <c r="D50" i="19"/>
  <c r="E50" i="19" s="1"/>
  <c r="G51" i="19" s="1"/>
  <c r="H51" i="19" s="1"/>
  <c r="I51" i="19" s="1"/>
  <c r="E50" i="18"/>
  <c r="G51" i="18" s="1"/>
  <c r="H51" i="18" s="1"/>
  <c r="I51" i="18" s="1"/>
  <c r="D58" i="16"/>
  <c r="F58" i="16" s="1"/>
  <c r="F57" i="16"/>
  <c r="E68" i="24" l="1"/>
  <c r="F68" i="24"/>
  <c r="G69" i="24"/>
  <c r="H69" i="24" s="1"/>
  <c r="I69" i="24" s="1"/>
  <c r="D69" i="24"/>
  <c r="E57" i="23"/>
  <c r="G58" i="23" s="1"/>
  <c r="H58" i="23" s="1"/>
  <c r="I58" i="23" s="1"/>
  <c r="D53" i="20"/>
  <c r="E53" i="20" s="1"/>
  <c r="F50" i="19"/>
  <c r="D51" i="19"/>
  <c r="E51" i="19" s="1"/>
  <c r="D51" i="18"/>
  <c r="E51" i="18" s="1"/>
  <c r="D52" i="18" s="1"/>
  <c r="E58" i="16"/>
  <c r="D59" i="16" s="1"/>
  <c r="E59" i="16" s="1"/>
  <c r="G60" i="16" s="1"/>
  <c r="H60" i="16" s="1"/>
  <c r="I60" i="16" s="1"/>
  <c r="E69" i="24" l="1"/>
  <c r="G70" i="24" s="1"/>
  <c r="H70" i="24" s="1"/>
  <c r="I70" i="24" s="1"/>
  <c r="F69" i="24"/>
  <c r="D70" i="24"/>
  <c r="D58" i="23"/>
  <c r="F58" i="23" s="1"/>
  <c r="F53" i="20"/>
  <c r="G54" i="20"/>
  <c r="H54" i="20" s="1"/>
  <c r="I54" i="20" s="1"/>
  <c r="D54" i="20"/>
  <c r="F54" i="20" s="1"/>
  <c r="F51" i="19"/>
  <c r="G52" i="19"/>
  <c r="H52" i="19" s="1"/>
  <c r="I52" i="19" s="1"/>
  <c r="D52" i="19"/>
  <c r="F52" i="19" s="1"/>
  <c r="F51" i="18"/>
  <c r="G52" i="18"/>
  <c r="H52" i="18" s="1"/>
  <c r="I52" i="18" s="1"/>
  <c r="E52" i="18"/>
  <c r="G53" i="18" s="1"/>
  <c r="H53" i="18" s="1"/>
  <c r="I53" i="18" s="1"/>
  <c r="F52" i="18"/>
  <c r="G59" i="16"/>
  <c r="H59" i="16" s="1"/>
  <c r="I59" i="16" s="1"/>
  <c r="F59" i="16"/>
  <c r="D60" i="16"/>
  <c r="F60" i="16" s="1"/>
  <c r="F70" i="24" l="1"/>
  <c r="E70" i="24"/>
  <c r="G71" i="24" s="1"/>
  <c r="H71" i="24" s="1"/>
  <c r="I71" i="24" s="1"/>
  <c r="D71" i="24"/>
  <c r="E58" i="23"/>
  <c r="G59" i="23" s="1"/>
  <c r="H59" i="23" s="1"/>
  <c r="I59" i="23" s="1"/>
  <c r="E54" i="20"/>
  <c r="G55" i="20" s="1"/>
  <c r="H55" i="20" s="1"/>
  <c r="I55" i="20" s="1"/>
  <c r="E52" i="19"/>
  <c r="D53" i="18"/>
  <c r="E53" i="18" s="1"/>
  <c r="E60" i="16"/>
  <c r="D61" i="16" s="1"/>
  <c r="F61" i="16" s="1"/>
  <c r="E71" i="24" l="1"/>
  <c r="G72" i="24" s="1"/>
  <c r="H72" i="24" s="1"/>
  <c r="I72" i="24" s="1"/>
  <c r="F71" i="24"/>
  <c r="D72" i="24"/>
  <c r="D59" i="23"/>
  <c r="D55" i="20"/>
  <c r="E55" i="20" s="1"/>
  <c r="G56" i="20" s="1"/>
  <c r="H56" i="20" s="1"/>
  <c r="I56" i="20" s="1"/>
  <c r="G53" i="19"/>
  <c r="H53" i="19" s="1"/>
  <c r="I53" i="19" s="1"/>
  <c r="D53" i="19"/>
  <c r="F53" i="18"/>
  <c r="G54" i="18"/>
  <c r="H54" i="18" s="1"/>
  <c r="I54" i="18" s="1"/>
  <c r="D54" i="18"/>
  <c r="G61" i="16"/>
  <c r="H61" i="16" s="1"/>
  <c r="I61" i="16" s="1"/>
  <c r="E61" i="16"/>
  <c r="G62" i="16" s="1"/>
  <c r="H62" i="16" s="1"/>
  <c r="I62" i="16" s="1"/>
  <c r="F72" i="24" l="1"/>
  <c r="E72" i="24"/>
  <c r="G73" i="24" s="1"/>
  <c r="H73" i="24" s="1"/>
  <c r="I73" i="24" s="1"/>
  <c r="D73" i="24"/>
  <c r="F59" i="23"/>
  <c r="E59" i="23"/>
  <c r="D60" i="23" s="1"/>
  <c r="F60" i="23" s="1"/>
  <c r="F55" i="20"/>
  <c r="D56" i="20"/>
  <c r="F56" i="20" s="1"/>
  <c r="E53" i="19"/>
  <c r="F53" i="19"/>
  <c r="E54" i="18"/>
  <c r="G55" i="18" s="1"/>
  <c r="H55" i="18" s="1"/>
  <c r="I55" i="18" s="1"/>
  <c r="F54" i="18"/>
  <c r="D62" i="16"/>
  <c r="F62" i="16" s="1"/>
  <c r="F73" i="24" l="1"/>
  <c r="E73" i="24"/>
  <c r="G74" i="24" s="1"/>
  <c r="H74" i="24" s="1"/>
  <c r="I74" i="24" s="1"/>
  <c r="D74" i="24"/>
  <c r="E60" i="23"/>
  <c r="G61" i="23" s="1"/>
  <c r="H61" i="23" s="1"/>
  <c r="I61" i="23" s="1"/>
  <c r="G60" i="23"/>
  <c r="H60" i="23" s="1"/>
  <c r="I60" i="23" s="1"/>
  <c r="E56" i="20"/>
  <c r="G57" i="20" s="1"/>
  <c r="H57" i="20" s="1"/>
  <c r="I57" i="20" s="1"/>
  <c r="D54" i="19"/>
  <c r="G54" i="19"/>
  <c r="H54" i="19" s="1"/>
  <c r="I54" i="19" s="1"/>
  <c r="D55" i="18"/>
  <c r="F55" i="18" s="1"/>
  <c r="E62" i="16"/>
  <c r="G63" i="16" s="1"/>
  <c r="H63" i="16" s="1"/>
  <c r="I63" i="16" s="1"/>
  <c r="F74" i="24" l="1"/>
  <c r="E74" i="24"/>
  <c r="G75" i="24" s="1"/>
  <c r="H75" i="24" s="1"/>
  <c r="I75" i="24" s="1"/>
  <c r="D61" i="23"/>
  <c r="E61" i="23" s="1"/>
  <c r="G62" i="23" s="1"/>
  <c r="H62" i="23" s="1"/>
  <c r="I62" i="23" s="1"/>
  <c r="F61" i="23"/>
  <c r="D62" i="23"/>
  <c r="E62" i="23" s="1"/>
  <c r="D57" i="20"/>
  <c r="E57" i="20" s="1"/>
  <c r="D58" i="20" s="1"/>
  <c r="E58" i="20" s="1"/>
  <c r="G59" i="20" s="1"/>
  <c r="H59" i="20" s="1"/>
  <c r="I59" i="20" s="1"/>
  <c r="E54" i="19"/>
  <c r="G55" i="19" s="1"/>
  <c r="H55" i="19" s="1"/>
  <c r="I55" i="19" s="1"/>
  <c r="F54" i="19"/>
  <c r="E55" i="18"/>
  <c r="G56" i="18" s="1"/>
  <c r="H56" i="18" s="1"/>
  <c r="I56" i="18" s="1"/>
  <c r="D63" i="16"/>
  <c r="E63" i="16" s="1"/>
  <c r="G64" i="16" s="1"/>
  <c r="H64" i="16" s="1"/>
  <c r="I64" i="16" s="1"/>
  <c r="D75" i="24" l="1"/>
  <c r="D55" i="19"/>
  <c r="G63" i="23"/>
  <c r="H63" i="23" s="1"/>
  <c r="I63" i="23" s="1"/>
  <c r="D63" i="23"/>
  <c r="E63" i="23" s="1"/>
  <c r="G64" i="23" s="1"/>
  <c r="H64" i="23" s="1"/>
  <c r="I64" i="23" s="1"/>
  <c r="F62" i="23"/>
  <c r="G58" i="20"/>
  <c r="H58" i="20" s="1"/>
  <c r="I58" i="20" s="1"/>
  <c r="F58" i="20"/>
  <c r="F57" i="20"/>
  <c r="D59" i="20"/>
  <c r="E59" i="20" s="1"/>
  <c r="D60" i="20" s="1"/>
  <c r="F55" i="19"/>
  <c r="E55" i="19"/>
  <c r="G56" i="19" s="1"/>
  <c r="H56" i="19" s="1"/>
  <c r="I56" i="19" s="1"/>
  <c r="D56" i="18"/>
  <c r="E56" i="18" s="1"/>
  <c r="D64" i="16"/>
  <c r="E64" i="16" s="1"/>
  <c r="D65" i="16" s="1"/>
  <c r="E65" i="16" s="1"/>
  <c r="D66" i="16" s="1"/>
  <c r="F63" i="16"/>
  <c r="F75" i="24" l="1"/>
  <c r="E75" i="24"/>
  <c r="G76" i="24" s="1"/>
  <c r="H76" i="24" s="1"/>
  <c r="I76" i="24" s="1"/>
  <c r="F63" i="23"/>
  <c r="D64" i="23"/>
  <c r="F64" i="23" s="1"/>
  <c r="F59" i="20"/>
  <c r="G60" i="20"/>
  <c r="H60" i="20" s="1"/>
  <c r="I60" i="20" s="1"/>
  <c r="F60" i="20"/>
  <c r="E60" i="20"/>
  <c r="G61" i="20" s="1"/>
  <c r="H61" i="20" s="1"/>
  <c r="I61" i="20" s="1"/>
  <c r="D56" i="19"/>
  <c r="E56" i="19" s="1"/>
  <c r="G57" i="19" s="1"/>
  <c r="H57" i="19" s="1"/>
  <c r="I57" i="19" s="1"/>
  <c r="D57" i="18"/>
  <c r="F57" i="18" s="1"/>
  <c r="G57" i="18"/>
  <c r="H57" i="18" s="1"/>
  <c r="I57" i="18" s="1"/>
  <c r="F56" i="18"/>
  <c r="F65" i="16"/>
  <c r="G65" i="16"/>
  <c r="H65" i="16" s="1"/>
  <c r="I65" i="16" s="1"/>
  <c r="F64" i="16"/>
  <c r="E66" i="16"/>
  <c r="G67" i="16" s="1"/>
  <c r="H67" i="16" s="1"/>
  <c r="I67" i="16" s="1"/>
  <c r="F66" i="16"/>
  <c r="G66" i="16"/>
  <c r="H66" i="16" s="1"/>
  <c r="I66" i="16" s="1"/>
  <c r="D76" i="24" l="1"/>
  <c r="E64" i="23"/>
  <c r="G65" i="23" s="1"/>
  <c r="H65" i="23" s="1"/>
  <c r="I65" i="23" s="1"/>
  <c r="D61" i="20"/>
  <c r="E61" i="20" s="1"/>
  <c r="D62" i="20" s="1"/>
  <c r="F56" i="19"/>
  <c r="D57" i="19"/>
  <c r="F57" i="19" s="1"/>
  <c r="E57" i="18"/>
  <c r="G58" i="18" s="1"/>
  <c r="H58" i="18" s="1"/>
  <c r="I58" i="18" s="1"/>
  <c r="D67" i="16"/>
  <c r="E67" i="16" s="1"/>
  <c r="D68" i="16" s="1"/>
  <c r="E76" i="24" l="1"/>
  <c r="F76" i="24"/>
  <c r="G77" i="24"/>
  <c r="H77" i="24" s="1"/>
  <c r="I77" i="24" s="1"/>
  <c r="D77" i="24"/>
  <c r="D65" i="23"/>
  <c r="F65" i="23" s="1"/>
  <c r="F61" i="20"/>
  <c r="E62" i="20"/>
  <c r="G63" i="20" s="1"/>
  <c r="H63" i="20" s="1"/>
  <c r="I63" i="20" s="1"/>
  <c r="F62" i="20"/>
  <c r="G62" i="20"/>
  <c r="H62" i="20" s="1"/>
  <c r="I62" i="20" s="1"/>
  <c r="E57" i="19"/>
  <c r="D58" i="19" s="1"/>
  <c r="F58" i="19" s="1"/>
  <c r="D58" i="18"/>
  <c r="F58" i="18" s="1"/>
  <c r="F67" i="16"/>
  <c r="E68" i="16"/>
  <c r="G69" i="16" s="1"/>
  <c r="H69" i="16" s="1"/>
  <c r="I69" i="16" s="1"/>
  <c r="F68" i="16"/>
  <c r="G68" i="16"/>
  <c r="H68" i="16" s="1"/>
  <c r="I68" i="16" s="1"/>
  <c r="E77" i="24" l="1"/>
  <c r="G78" i="24" s="1"/>
  <c r="H78" i="24" s="1"/>
  <c r="I78" i="24" s="1"/>
  <c r="N2" i="24" s="1"/>
  <c r="N3" i="24" s="1"/>
  <c r="F77" i="24"/>
  <c r="D78" i="24"/>
  <c r="E65" i="23"/>
  <c r="D66" i="23" s="1"/>
  <c r="D63" i="20"/>
  <c r="E63" i="20" s="1"/>
  <c r="G64" i="20" s="1"/>
  <c r="H64" i="20" s="1"/>
  <c r="I64" i="20" s="1"/>
  <c r="G58" i="19"/>
  <c r="H58" i="19" s="1"/>
  <c r="I58" i="19" s="1"/>
  <c r="E58" i="19"/>
  <c r="E58" i="18"/>
  <c r="G59" i="18" s="1"/>
  <c r="H59" i="18" s="1"/>
  <c r="I59" i="18" s="1"/>
  <c r="D69" i="16"/>
  <c r="E69" i="16" s="1"/>
  <c r="D70" i="16" s="1"/>
  <c r="F78" i="24" l="1"/>
  <c r="E78" i="24"/>
  <c r="G66" i="23"/>
  <c r="H66" i="23" s="1"/>
  <c r="I66" i="23" s="1"/>
  <c r="E66" i="23"/>
  <c r="F66" i="23"/>
  <c r="F63" i="20"/>
  <c r="D64" i="20"/>
  <c r="F64" i="20" s="1"/>
  <c r="D59" i="19"/>
  <c r="G59" i="19"/>
  <c r="H59" i="19" s="1"/>
  <c r="I59" i="19" s="1"/>
  <c r="D59" i="18"/>
  <c r="E59" i="18" s="1"/>
  <c r="G60" i="18" s="1"/>
  <c r="H60" i="18" s="1"/>
  <c r="I60" i="18" s="1"/>
  <c r="F69" i="16"/>
  <c r="E70" i="16"/>
  <c r="G71" i="16" s="1"/>
  <c r="H71" i="16" s="1"/>
  <c r="I71" i="16" s="1"/>
  <c r="F70" i="16"/>
  <c r="G70" i="16"/>
  <c r="H70" i="16" s="1"/>
  <c r="I70" i="16" s="1"/>
  <c r="G67" i="23" l="1"/>
  <c r="H67" i="23" s="1"/>
  <c r="I67" i="23" s="1"/>
  <c r="D67" i="23"/>
  <c r="E64" i="20"/>
  <c r="G65" i="20" s="1"/>
  <c r="H65" i="20" s="1"/>
  <c r="I65" i="20" s="1"/>
  <c r="F59" i="19"/>
  <c r="E59" i="19"/>
  <c r="D60" i="19" s="1"/>
  <c r="D60" i="18"/>
  <c r="F60" i="18" s="1"/>
  <c r="F59" i="18"/>
  <c r="D71" i="16"/>
  <c r="E71" i="16" s="1"/>
  <c r="G72" i="16" s="1"/>
  <c r="H72" i="16" s="1"/>
  <c r="I72" i="16" s="1"/>
  <c r="F67" i="23" l="1"/>
  <c r="E67" i="23"/>
  <c r="D65" i="20"/>
  <c r="E65" i="20" s="1"/>
  <c r="D66" i="20" s="1"/>
  <c r="G60" i="19"/>
  <c r="H60" i="19" s="1"/>
  <c r="I60" i="19" s="1"/>
  <c r="F60" i="19"/>
  <c r="E60" i="19"/>
  <c r="E60" i="18"/>
  <c r="D61" i="18" s="1"/>
  <c r="F61" i="18" s="1"/>
  <c r="F71" i="16"/>
  <c r="D72" i="16"/>
  <c r="F72" i="16" s="1"/>
  <c r="G68" i="23" l="1"/>
  <c r="H68" i="23" s="1"/>
  <c r="I68" i="23" s="1"/>
  <c r="D68" i="23"/>
  <c r="F65" i="20"/>
  <c r="G66" i="20"/>
  <c r="H66" i="20" s="1"/>
  <c r="I66" i="20" s="1"/>
  <c r="E66" i="20"/>
  <c r="G67" i="20" s="1"/>
  <c r="H67" i="20" s="1"/>
  <c r="I67" i="20" s="1"/>
  <c r="F66" i="20"/>
  <c r="G61" i="19"/>
  <c r="H61" i="19" s="1"/>
  <c r="I61" i="19" s="1"/>
  <c r="D61" i="19"/>
  <c r="E61" i="18"/>
  <c r="G62" i="18" s="1"/>
  <c r="H62" i="18" s="1"/>
  <c r="I62" i="18" s="1"/>
  <c r="G61" i="18"/>
  <c r="H61" i="18" s="1"/>
  <c r="I61" i="18" s="1"/>
  <c r="E72" i="16"/>
  <c r="G73" i="16" s="1"/>
  <c r="H73" i="16" s="1"/>
  <c r="I73" i="16" s="1"/>
  <c r="E68" i="23" l="1"/>
  <c r="G69" i="23" s="1"/>
  <c r="H69" i="23" s="1"/>
  <c r="I69" i="23" s="1"/>
  <c r="F68" i="23"/>
  <c r="D67" i="20"/>
  <c r="E67" i="20" s="1"/>
  <c r="G68" i="20" s="1"/>
  <c r="H68" i="20" s="1"/>
  <c r="I68" i="20" s="1"/>
  <c r="E61" i="19"/>
  <c r="D62" i="19" s="1"/>
  <c r="F61" i="19"/>
  <c r="D62" i="18"/>
  <c r="F62" i="18" s="1"/>
  <c r="D73" i="16"/>
  <c r="E73" i="16" s="1"/>
  <c r="G74" i="16" s="1"/>
  <c r="H74" i="16" s="1"/>
  <c r="I74" i="16" s="1"/>
  <c r="G62" i="19" l="1"/>
  <c r="H62" i="19" s="1"/>
  <c r="I62" i="19" s="1"/>
  <c r="D69" i="23"/>
  <c r="E69" i="23" s="1"/>
  <c r="G70" i="23" s="1"/>
  <c r="H70" i="23" s="1"/>
  <c r="I70" i="23" s="1"/>
  <c r="F67" i="20"/>
  <c r="D68" i="20"/>
  <c r="E68" i="20" s="1"/>
  <c r="G69" i="20" s="1"/>
  <c r="H69" i="20" s="1"/>
  <c r="I69" i="20" s="1"/>
  <c r="F62" i="19"/>
  <c r="E62" i="19"/>
  <c r="G63" i="19" s="1"/>
  <c r="H63" i="19" s="1"/>
  <c r="I63" i="19" s="1"/>
  <c r="E62" i="18"/>
  <c r="G63" i="18" s="1"/>
  <c r="H63" i="18" s="1"/>
  <c r="I63" i="18" s="1"/>
  <c r="F73" i="16"/>
  <c r="D74" i="16"/>
  <c r="E74" i="16" s="1"/>
  <c r="G75" i="16" s="1"/>
  <c r="H75" i="16" s="1"/>
  <c r="I75" i="16" s="1"/>
  <c r="F69" i="23" l="1"/>
  <c r="D70" i="23"/>
  <c r="F68" i="20"/>
  <c r="D69" i="20"/>
  <c r="F69" i="20" s="1"/>
  <c r="D63" i="19"/>
  <c r="F63" i="19" s="1"/>
  <c r="D63" i="18"/>
  <c r="F63" i="18" s="1"/>
  <c r="F74" i="16"/>
  <c r="D75" i="16"/>
  <c r="E75" i="16" s="1"/>
  <c r="G76" i="16" s="1"/>
  <c r="H76" i="16" s="1"/>
  <c r="I76" i="16" s="1"/>
  <c r="E70" i="23" l="1"/>
  <c r="G71" i="23" s="1"/>
  <c r="H71" i="23" s="1"/>
  <c r="I71" i="23" s="1"/>
  <c r="F70" i="23"/>
  <c r="E69" i="20"/>
  <c r="G70" i="20" s="1"/>
  <c r="H70" i="20" s="1"/>
  <c r="I70" i="20" s="1"/>
  <c r="E63" i="19"/>
  <c r="D64" i="19" s="1"/>
  <c r="E63" i="18"/>
  <c r="G64" i="18" s="1"/>
  <c r="H64" i="18" s="1"/>
  <c r="I64" i="18" s="1"/>
  <c r="F75" i="16"/>
  <c r="D76" i="16"/>
  <c r="F76" i="16" s="1"/>
  <c r="D71" i="23" l="1"/>
  <c r="F71" i="23" s="1"/>
  <c r="D70" i="20"/>
  <c r="F70" i="20" s="1"/>
  <c r="F64" i="19"/>
  <c r="E64" i="19"/>
  <c r="G65" i="19" s="1"/>
  <c r="H65" i="19" s="1"/>
  <c r="I65" i="19" s="1"/>
  <c r="G64" i="19"/>
  <c r="H64" i="19" s="1"/>
  <c r="I64" i="19" s="1"/>
  <c r="D64" i="18"/>
  <c r="F64" i="18" s="1"/>
  <c r="E76" i="16"/>
  <c r="G77" i="16" s="1"/>
  <c r="H77" i="16" s="1"/>
  <c r="I77" i="16" s="1"/>
  <c r="D65" i="19" l="1"/>
  <c r="F65" i="19" s="1"/>
  <c r="E71" i="23"/>
  <c r="G72" i="23" s="1"/>
  <c r="H72" i="23" s="1"/>
  <c r="I72" i="23" s="1"/>
  <c r="E70" i="20"/>
  <c r="G71" i="20" s="1"/>
  <c r="H71" i="20" s="1"/>
  <c r="I71" i="20" s="1"/>
  <c r="E65" i="19"/>
  <c r="E64" i="18"/>
  <c r="G65" i="18" s="1"/>
  <c r="H65" i="18" s="1"/>
  <c r="I65" i="18" s="1"/>
  <c r="D77" i="16"/>
  <c r="E77" i="16" s="1"/>
  <c r="G78" i="16" s="1"/>
  <c r="H78" i="16" s="1"/>
  <c r="I78" i="16" s="1"/>
  <c r="D72" i="23" l="1"/>
  <c r="F72" i="23" s="1"/>
  <c r="D71" i="20"/>
  <c r="G66" i="19"/>
  <c r="H66" i="19" s="1"/>
  <c r="I66" i="19" s="1"/>
  <c r="D66" i="19"/>
  <c r="D65" i="18"/>
  <c r="E65" i="18" s="1"/>
  <c r="G66" i="18" s="1"/>
  <c r="H66" i="18" s="1"/>
  <c r="I66" i="18" s="1"/>
  <c r="F77" i="16"/>
  <c r="D78" i="16"/>
  <c r="F78" i="16" s="1"/>
  <c r="E72" i="23" l="1"/>
  <c r="G73" i="23" s="1"/>
  <c r="H73" i="23" s="1"/>
  <c r="I73" i="23" s="1"/>
  <c r="F71" i="20"/>
  <c r="E71" i="20"/>
  <c r="D72" i="20" s="1"/>
  <c r="F72" i="20" s="1"/>
  <c r="F66" i="19"/>
  <c r="E66" i="19"/>
  <c r="G67" i="19" s="1"/>
  <c r="H67" i="19" s="1"/>
  <c r="I67" i="19" s="1"/>
  <c r="D66" i="18"/>
  <c r="E66" i="18" s="1"/>
  <c r="D67" i="18" s="1"/>
  <c r="F65" i="18"/>
  <c r="E78" i="16"/>
  <c r="G79" i="16" s="1"/>
  <c r="H79" i="16" s="1"/>
  <c r="I79" i="16" s="1"/>
  <c r="D73" i="23" l="1"/>
  <c r="F73" i="23" s="1"/>
  <c r="G72" i="20"/>
  <c r="H72" i="20" s="1"/>
  <c r="I72" i="20" s="1"/>
  <c r="E72" i="20"/>
  <c r="D73" i="20" s="1"/>
  <c r="F73" i="20" s="1"/>
  <c r="D67" i="19"/>
  <c r="G67" i="18"/>
  <c r="H67" i="18" s="1"/>
  <c r="I67" i="18" s="1"/>
  <c r="F66" i="18"/>
  <c r="E67" i="18"/>
  <c r="F67" i="18"/>
  <c r="D79" i="16"/>
  <c r="E79" i="16" s="1"/>
  <c r="G80" i="16" s="1"/>
  <c r="H80" i="16" s="1"/>
  <c r="I80" i="16" s="1"/>
  <c r="E73" i="23" l="1"/>
  <c r="D74" i="23" s="1"/>
  <c r="F74" i="23" s="1"/>
  <c r="E73" i="20"/>
  <c r="G74" i="20" s="1"/>
  <c r="H74" i="20" s="1"/>
  <c r="I74" i="20" s="1"/>
  <c r="G73" i="20"/>
  <c r="H73" i="20" s="1"/>
  <c r="I73" i="20" s="1"/>
  <c r="F67" i="19"/>
  <c r="E67" i="19"/>
  <c r="G68" i="19" s="1"/>
  <c r="H68" i="19" s="1"/>
  <c r="I68" i="19" s="1"/>
  <c r="G68" i="18"/>
  <c r="H68" i="18" s="1"/>
  <c r="I68" i="18" s="1"/>
  <c r="D68" i="18"/>
  <c r="F79" i="16"/>
  <c r="D80" i="16"/>
  <c r="E80" i="16" s="1"/>
  <c r="G81" i="16" s="1"/>
  <c r="H81" i="16" s="1"/>
  <c r="I81" i="16" s="1"/>
  <c r="G74" i="23" l="1"/>
  <c r="H74" i="23" s="1"/>
  <c r="I74" i="23" s="1"/>
  <c r="E74" i="23"/>
  <c r="G75" i="23" s="1"/>
  <c r="H75" i="23" s="1"/>
  <c r="I75" i="23" s="1"/>
  <c r="D74" i="20"/>
  <c r="E74" i="20" s="1"/>
  <c r="G75" i="20" s="1"/>
  <c r="H75" i="20" s="1"/>
  <c r="I75" i="20" s="1"/>
  <c r="D68" i="19"/>
  <c r="F68" i="19" s="1"/>
  <c r="E68" i="18"/>
  <c r="G69" i="18" s="1"/>
  <c r="H69" i="18" s="1"/>
  <c r="I69" i="18" s="1"/>
  <c r="F68" i="18"/>
  <c r="F80" i="16"/>
  <c r="D81" i="16"/>
  <c r="F81" i="16" s="1"/>
  <c r="D75" i="23" l="1"/>
  <c r="E75" i="23" s="1"/>
  <c r="G76" i="23" s="1"/>
  <c r="H76" i="23" s="1"/>
  <c r="I76" i="23" s="1"/>
  <c r="F74" i="20"/>
  <c r="D75" i="20"/>
  <c r="F75" i="20" s="1"/>
  <c r="E68" i="19"/>
  <c r="G69" i="19" s="1"/>
  <c r="H69" i="19" s="1"/>
  <c r="I69" i="19" s="1"/>
  <c r="D69" i="18"/>
  <c r="F69" i="18" s="1"/>
  <c r="E81" i="16"/>
  <c r="D82" i="16" s="1"/>
  <c r="E82" i="16" s="1"/>
  <c r="G83" i="16" s="1"/>
  <c r="H83" i="16" s="1"/>
  <c r="I83" i="16" s="1"/>
  <c r="F75" i="23" l="1"/>
  <c r="D76" i="23"/>
  <c r="E75" i="20"/>
  <c r="G76" i="20" s="1"/>
  <c r="H76" i="20" s="1"/>
  <c r="I76" i="20" s="1"/>
  <c r="D69" i="19"/>
  <c r="E69" i="19" s="1"/>
  <c r="G70" i="19" s="1"/>
  <c r="H70" i="19" s="1"/>
  <c r="I70" i="19" s="1"/>
  <c r="E69" i="18"/>
  <c r="G70" i="18" s="1"/>
  <c r="H70" i="18" s="1"/>
  <c r="I70" i="18" s="1"/>
  <c r="G82" i="16"/>
  <c r="H82" i="16" s="1"/>
  <c r="I82" i="16" s="1"/>
  <c r="F82" i="16"/>
  <c r="D83" i="16"/>
  <c r="E83" i="16" s="1"/>
  <c r="D84" i="16" s="1"/>
  <c r="F76" i="23" l="1"/>
  <c r="E76" i="23"/>
  <c r="G77" i="23" s="1"/>
  <c r="H77" i="23" s="1"/>
  <c r="I77" i="23" s="1"/>
  <c r="D76" i="20"/>
  <c r="F69" i="19"/>
  <c r="D70" i="19"/>
  <c r="F70" i="19" s="1"/>
  <c r="D70" i="18"/>
  <c r="F70" i="18" s="1"/>
  <c r="F83" i="16"/>
  <c r="F84" i="16"/>
  <c r="E84" i="16"/>
  <c r="G85" i="16" s="1"/>
  <c r="H85" i="16" s="1"/>
  <c r="I85" i="16" s="1"/>
  <c r="G84" i="16"/>
  <c r="H84" i="16" s="1"/>
  <c r="I84" i="16" s="1"/>
  <c r="D77" i="23" l="1"/>
  <c r="E77" i="23" s="1"/>
  <c r="G78" i="23" s="1"/>
  <c r="H78" i="23" s="1"/>
  <c r="I78" i="23" s="1"/>
  <c r="N2" i="23" s="1"/>
  <c r="N3" i="23" s="1"/>
  <c r="F76" i="20"/>
  <c r="E76" i="20"/>
  <c r="E70" i="19"/>
  <c r="D71" i="19" s="1"/>
  <c r="F71" i="19" s="1"/>
  <c r="E70" i="18"/>
  <c r="D71" i="18" s="1"/>
  <c r="F71" i="18" s="1"/>
  <c r="D85" i="16"/>
  <c r="F77" i="23" l="1"/>
  <c r="D78" i="23"/>
  <c r="E78" i="23" s="1"/>
  <c r="G77" i="20"/>
  <c r="H77" i="20" s="1"/>
  <c r="I77" i="20" s="1"/>
  <c r="D77" i="20"/>
  <c r="G71" i="19"/>
  <c r="H71" i="19" s="1"/>
  <c r="I71" i="19" s="1"/>
  <c r="E71" i="19"/>
  <c r="G72" i="19" s="1"/>
  <c r="H72" i="19" s="1"/>
  <c r="I72" i="19" s="1"/>
  <c r="G71" i="18"/>
  <c r="H71" i="18" s="1"/>
  <c r="I71" i="18" s="1"/>
  <c r="E71" i="18"/>
  <c r="D72" i="18" s="1"/>
  <c r="E72" i="18" s="1"/>
  <c r="D73" i="18" s="1"/>
  <c r="F73" i="18" s="1"/>
  <c r="F85" i="16"/>
  <c r="E85" i="16"/>
  <c r="G86" i="16" s="1"/>
  <c r="H86" i="16" s="1"/>
  <c r="I86" i="16" s="1"/>
  <c r="F78" i="23" l="1"/>
  <c r="G114" i="23" s="1"/>
  <c r="G125" i="23"/>
  <c r="G99" i="23"/>
  <c r="G94" i="23"/>
  <c r="G80" i="23"/>
  <c r="G109" i="23"/>
  <c r="G92" i="23"/>
  <c r="G98" i="23"/>
  <c r="G95" i="23"/>
  <c r="G100" i="23"/>
  <c r="G105" i="23"/>
  <c r="G82" i="23"/>
  <c r="G96" i="23"/>
  <c r="G103" i="23"/>
  <c r="G108" i="23"/>
  <c r="G85" i="23"/>
  <c r="G119" i="23"/>
  <c r="G122" i="23"/>
  <c r="G101" i="23"/>
  <c r="G87" i="23"/>
  <c r="G120" i="23"/>
  <c r="G111" i="23"/>
  <c r="G123" i="23"/>
  <c r="G104" i="23"/>
  <c r="G106" i="23"/>
  <c r="G84" i="23"/>
  <c r="G117" i="23"/>
  <c r="G116" i="23"/>
  <c r="G110" i="23"/>
  <c r="G83" i="23"/>
  <c r="G112" i="23"/>
  <c r="G91" i="23"/>
  <c r="G93" i="23"/>
  <c r="G89" i="23"/>
  <c r="G107" i="23"/>
  <c r="G121" i="23"/>
  <c r="G124" i="23"/>
  <c r="G113" i="23"/>
  <c r="G88" i="23"/>
  <c r="G81" i="23"/>
  <c r="G79" i="23"/>
  <c r="G118" i="23"/>
  <c r="G90" i="23"/>
  <c r="G86" i="23"/>
  <c r="G97" i="23"/>
  <c r="G115" i="23"/>
  <c r="E77" i="20"/>
  <c r="G78" i="20" s="1"/>
  <c r="H78" i="20" s="1"/>
  <c r="I78" i="20" s="1"/>
  <c r="N2" i="20" s="1"/>
  <c r="N3" i="20" s="1"/>
  <c r="F77" i="20"/>
  <c r="D72" i="19"/>
  <c r="E72" i="19" s="1"/>
  <c r="G73" i="18"/>
  <c r="H73" i="18" s="1"/>
  <c r="I73" i="18" s="1"/>
  <c r="E73" i="18"/>
  <c r="D74" i="18" s="1"/>
  <c r="E74" i="18" s="1"/>
  <c r="G75" i="18" s="1"/>
  <c r="H75" i="18" s="1"/>
  <c r="I75" i="18" s="1"/>
  <c r="F72" i="18"/>
  <c r="G72" i="18"/>
  <c r="H72" i="18" s="1"/>
  <c r="I72" i="18" s="1"/>
  <c r="D86" i="16"/>
  <c r="F86" i="16" s="1"/>
  <c r="G126" i="23" l="1"/>
  <c r="G102" i="23"/>
  <c r="D78" i="20"/>
  <c r="F78" i="20" s="1"/>
  <c r="D73" i="19"/>
  <c r="E73" i="19" s="1"/>
  <c r="G74" i="19" s="1"/>
  <c r="H74" i="19" s="1"/>
  <c r="I74" i="19" s="1"/>
  <c r="G73" i="19"/>
  <c r="H73" i="19" s="1"/>
  <c r="I73" i="19" s="1"/>
  <c r="F72" i="19"/>
  <c r="D75" i="18"/>
  <c r="E75" i="18" s="1"/>
  <c r="D76" i="18" s="1"/>
  <c r="G74" i="18"/>
  <c r="H74" i="18" s="1"/>
  <c r="I74" i="18" s="1"/>
  <c r="F74" i="18"/>
  <c r="E86" i="16"/>
  <c r="G87" i="16" s="1"/>
  <c r="H87" i="16" s="1"/>
  <c r="I87" i="16" s="1"/>
  <c r="E78" i="20" l="1"/>
  <c r="G119" i="20" s="1"/>
  <c r="F73" i="19"/>
  <c r="D74" i="19"/>
  <c r="F74" i="19" s="1"/>
  <c r="F75" i="18"/>
  <c r="G76" i="18"/>
  <c r="H76" i="18" s="1"/>
  <c r="I76" i="18" s="1"/>
  <c r="E76" i="18"/>
  <c r="G77" i="18" s="1"/>
  <c r="H77" i="18" s="1"/>
  <c r="I77" i="18" s="1"/>
  <c r="F76" i="18"/>
  <c r="D87" i="16"/>
  <c r="E87" i="16" s="1"/>
  <c r="D88" i="16" s="1"/>
  <c r="F88" i="16" s="1"/>
  <c r="G103" i="20" l="1"/>
  <c r="G93" i="20"/>
  <c r="G109" i="20"/>
  <c r="G89" i="20"/>
  <c r="G91" i="20"/>
  <c r="G85" i="20"/>
  <c r="G123" i="20"/>
  <c r="G102" i="20"/>
  <c r="G116" i="20"/>
  <c r="G97" i="20"/>
  <c r="G95" i="20"/>
  <c r="G110" i="20"/>
  <c r="G111" i="20"/>
  <c r="G117" i="20"/>
  <c r="G125" i="20"/>
  <c r="G92" i="20"/>
  <c r="G87" i="20"/>
  <c r="G79" i="20"/>
  <c r="G115" i="20"/>
  <c r="G121" i="20"/>
  <c r="G124" i="20"/>
  <c r="G120" i="20"/>
  <c r="G112" i="20"/>
  <c r="G126" i="20"/>
  <c r="G104" i="20"/>
  <c r="G122" i="20"/>
  <c r="G100" i="20"/>
  <c r="G108" i="20"/>
  <c r="G96" i="20"/>
  <c r="G98" i="20"/>
  <c r="G113" i="20"/>
  <c r="G86" i="20"/>
  <c r="G80" i="20"/>
  <c r="G82" i="20"/>
  <c r="G88" i="20"/>
  <c r="G105" i="20"/>
  <c r="G84" i="20"/>
  <c r="G101" i="20"/>
  <c r="G99" i="20"/>
  <c r="G114" i="20"/>
  <c r="G118" i="20"/>
  <c r="G81" i="20"/>
  <c r="G106" i="20"/>
  <c r="G94" i="20"/>
  <c r="G83" i="20"/>
  <c r="G90" i="20"/>
  <c r="G107" i="20"/>
  <c r="E74" i="19"/>
  <c r="G75" i="19" s="1"/>
  <c r="H75" i="19" s="1"/>
  <c r="I75" i="19" s="1"/>
  <c r="D77" i="18"/>
  <c r="F77" i="18" s="1"/>
  <c r="G88" i="16"/>
  <c r="H88" i="16" s="1"/>
  <c r="I88" i="16" s="1"/>
  <c r="F87" i="16"/>
  <c r="E88" i="16"/>
  <c r="G89" i="16" s="1"/>
  <c r="H89" i="16" s="1"/>
  <c r="I89" i="16" s="1"/>
  <c r="D75" i="19" l="1"/>
  <c r="E75" i="19" s="1"/>
  <c r="G76" i="19" s="1"/>
  <c r="H76" i="19" s="1"/>
  <c r="I76" i="19" s="1"/>
  <c r="E77" i="18"/>
  <c r="G78" i="18" s="1"/>
  <c r="H78" i="18" s="1"/>
  <c r="I78" i="18" s="1"/>
  <c r="D89" i="16"/>
  <c r="E89" i="16" s="1"/>
  <c r="D90" i="16" s="1"/>
  <c r="F75" i="19" l="1"/>
  <c r="D76" i="19"/>
  <c r="E76" i="19" s="1"/>
  <c r="G77" i="19" s="1"/>
  <c r="H77" i="19" s="1"/>
  <c r="I77" i="19" s="1"/>
  <c r="D78" i="18"/>
  <c r="F89" i="16"/>
  <c r="E90" i="16"/>
  <c r="G91" i="16" s="1"/>
  <c r="H91" i="16" s="1"/>
  <c r="I91" i="16" s="1"/>
  <c r="F90" i="16"/>
  <c r="G90" i="16"/>
  <c r="H90" i="16" s="1"/>
  <c r="I90" i="16" s="1"/>
  <c r="E78" i="18" l="1"/>
  <c r="G125" i="18" s="1"/>
  <c r="D77" i="19"/>
  <c r="F77" i="19" s="1"/>
  <c r="F76" i="19"/>
  <c r="F78" i="18"/>
  <c r="G102" i="18" s="1"/>
  <c r="D91" i="16"/>
  <c r="F91" i="16" s="1"/>
  <c r="G96" i="18" l="1"/>
  <c r="G111" i="18"/>
  <c r="G89" i="18"/>
  <c r="G98" i="18"/>
  <c r="G87" i="18"/>
  <c r="G116" i="18"/>
  <c r="G83" i="18"/>
  <c r="G119" i="18"/>
  <c r="G120" i="18"/>
  <c r="G84" i="18"/>
  <c r="G80" i="18"/>
  <c r="G122" i="18"/>
  <c r="G91" i="18"/>
  <c r="G107" i="18"/>
  <c r="G123" i="18"/>
  <c r="G110" i="18"/>
  <c r="G79" i="18"/>
  <c r="G113" i="18"/>
  <c r="G115" i="18"/>
  <c r="G85" i="18"/>
  <c r="G101" i="18"/>
  <c r="G118" i="18"/>
  <c r="G103" i="18"/>
  <c r="G121" i="18"/>
  <c r="G81" i="18"/>
  <c r="G97" i="18"/>
  <c r="G105" i="18"/>
  <c r="G106" i="18"/>
  <c r="G92" i="18"/>
  <c r="G109" i="18"/>
  <c r="G124" i="18"/>
  <c r="G94" i="18"/>
  <c r="G95" i="18"/>
  <c r="G112" i="18"/>
  <c r="G88" i="18"/>
  <c r="G99" i="18"/>
  <c r="G100" i="18"/>
  <c r="G117" i="18"/>
  <c r="G82" i="18"/>
  <c r="G104" i="18"/>
  <c r="G86" i="18"/>
  <c r="G93" i="18"/>
  <c r="G126" i="18"/>
  <c r="G114" i="18"/>
  <c r="G108" i="18"/>
  <c r="G90" i="18"/>
  <c r="E77" i="19"/>
  <c r="D78" i="19" s="1"/>
  <c r="F78" i="19" s="1"/>
  <c r="E91" i="16"/>
  <c r="D92" i="16" s="1"/>
  <c r="F92" i="16" s="1"/>
  <c r="E78" i="19" l="1"/>
  <c r="G109" i="19" s="1"/>
  <c r="G78" i="19"/>
  <c r="H78" i="19" s="1"/>
  <c r="I78" i="19" s="1"/>
  <c r="N2" i="19" s="1"/>
  <c r="N3" i="19" s="1"/>
  <c r="G92" i="16"/>
  <c r="H92" i="16" s="1"/>
  <c r="I92" i="16" s="1"/>
  <c r="E92" i="16"/>
  <c r="D93" i="16" s="1"/>
  <c r="E93" i="16" s="1"/>
  <c r="G94" i="16" s="1"/>
  <c r="H94" i="16" s="1"/>
  <c r="I94" i="16" s="1"/>
  <c r="G79" i="19" l="1"/>
  <c r="G106" i="19"/>
  <c r="G110" i="19"/>
  <c r="G91" i="19"/>
  <c r="G126" i="19"/>
  <c r="G116" i="19"/>
  <c r="G121" i="19"/>
  <c r="G115" i="19"/>
  <c r="G122" i="19"/>
  <c r="G104" i="19"/>
  <c r="G92" i="19"/>
  <c r="G108" i="19"/>
  <c r="G83" i="19"/>
  <c r="G102" i="19"/>
  <c r="G90" i="19"/>
  <c r="G89" i="19"/>
  <c r="G87" i="19"/>
  <c r="G99" i="19"/>
  <c r="G125" i="19"/>
  <c r="G123" i="19"/>
  <c r="G84" i="19"/>
  <c r="G118" i="19"/>
  <c r="G101" i="19"/>
  <c r="G94" i="19"/>
  <c r="G80" i="19"/>
  <c r="G120" i="19"/>
  <c r="G117" i="19"/>
  <c r="G82" i="19"/>
  <c r="G111" i="19"/>
  <c r="G112" i="19"/>
  <c r="G100" i="19"/>
  <c r="G105" i="19"/>
  <c r="G88" i="19"/>
  <c r="G85" i="19"/>
  <c r="G93" i="19"/>
  <c r="G96" i="19"/>
  <c r="G114" i="19"/>
  <c r="G81" i="19"/>
  <c r="G95" i="19"/>
  <c r="G113" i="19"/>
  <c r="G124" i="19"/>
  <c r="G119" i="19"/>
  <c r="G107" i="19"/>
  <c r="G86" i="19"/>
  <c r="G103" i="19"/>
  <c r="G98" i="19"/>
  <c r="G97" i="19"/>
  <c r="F93" i="16"/>
  <c r="G93" i="16"/>
  <c r="H93" i="16" s="1"/>
  <c r="I93" i="16" s="1"/>
  <c r="D94" i="16"/>
  <c r="E94" i="16" s="1"/>
  <c r="G95" i="16" s="1"/>
  <c r="H95" i="16" s="1"/>
  <c r="I95" i="16" s="1"/>
  <c r="F94" i="16" l="1"/>
  <c r="D95" i="16"/>
  <c r="E95" i="16" s="1"/>
  <c r="F95" i="16" l="1"/>
  <c r="G96" i="16"/>
  <c r="H96" i="16" s="1"/>
  <c r="I96" i="16" s="1"/>
  <c r="D96" i="16"/>
  <c r="F96" i="16" s="1"/>
  <c r="E96" i="16" l="1"/>
  <c r="D97" i="16" s="1"/>
  <c r="E97" i="16" s="1"/>
  <c r="D98" i="16" s="1"/>
  <c r="G97" i="16" l="1"/>
  <c r="H97" i="16" s="1"/>
  <c r="I97" i="16" s="1"/>
  <c r="F97" i="16"/>
  <c r="F98" i="16"/>
  <c r="E98" i="16"/>
  <c r="G99" i="16" s="1"/>
  <c r="H99" i="16" s="1"/>
  <c r="I99" i="16" s="1"/>
  <c r="G98" i="16"/>
  <c r="H98" i="16" s="1"/>
  <c r="I98" i="16" s="1"/>
  <c r="D99" i="16" l="1"/>
  <c r="F99" i="16" s="1"/>
  <c r="E99" i="16" l="1"/>
  <c r="G100" i="16" s="1"/>
  <c r="H100" i="16" s="1"/>
  <c r="I100" i="16" s="1"/>
  <c r="D100" i="16" l="1"/>
  <c r="E100" i="16" s="1"/>
  <c r="G101" i="16" s="1"/>
  <c r="H101" i="16" s="1"/>
  <c r="I101" i="16" s="1"/>
  <c r="D101" i="16" l="1"/>
  <c r="E101" i="16" s="1"/>
  <c r="G102" i="16" s="1"/>
  <c r="H102" i="16" s="1"/>
  <c r="I102" i="16" s="1"/>
  <c r="F100" i="16"/>
  <c r="F101" i="16" l="1"/>
  <c r="D102" i="16"/>
  <c r="E102" i="16" s="1"/>
  <c r="D103" i="16" s="1"/>
  <c r="F103" i="16" s="1"/>
  <c r="G103" i="16" l="1"/>
  <c r="H103" i="16" s="1"/>
  <c r="I103" i="16" s="1"/>
  <c r="E103" i="16"/>
  <c r="D104" i="16" s="1"/>
  <c r="F104" i="16" s="1"/>
  <c r="F102" i="16"/>
  <c r="G104" i="16" l="1"/>
  <c r="H104" i="16" s="1"/>
  <c r="I104" i="16" s="1"/>
  <c r="E104" i="16"/>
  <c r="G105" i="16" s="1"/>
  <c r="H105" i="16" s="1"/>
  <c r="I105" i="16" s="1"/>
  <c r="D105" i="16" l="1"/>
  <c r="F105" i="16" s="1"/>
  <c r="E105" i="16" l="1"/>
  <c r="G106" i="16" s="1"/>
  <c r="H106" i="16" s="1"/>
  <c r="I106" i="16" s="1"/>
  <c r="D106" i="16" l="1"/>
  <c r="E106" i="16" s="1"/>
  <c r="D107" i="16" s="1"/>
  <c r="F107" i="16" s="1"/>
  <c r="F106" i="16" l="1"/>
  <c r="G107" i="16"/>
  <c r="H107" i="16" s="1"/>
  <c r="I107" i="16" s="1"/>
  <c r="E107" i="16"/>
  <c r="G108" i="16" s="1"/>
  <c r="H108" i="16" s="1"/>
  <c r="I108" i="16" s="1"/>
  <c r="D108" i="16" l="1"/>
  <c r="F108" i="16" s="1"/>
  <c r="E108" i="16" l="1"/>
  <c r="G109" i="16" s="1"/>
  <c r="H109" i="16" s="1"/>
  <c r="I109" i="16" s="1"/>
  <c r="D109" i="16" l="1"/>
  <c r="F109" i="16" s="1"/>
  <c r="E109" i="16" l="1"/>
  <c r="G110" i="16" s="1"/>
  <c r="H110" i="16" s="1"/>
  <c r="I110" i="16" s="1"/>
  <c r="D110" i="16" l="1"/>
  <c r="F110" i="16" s="1"/>
  <c r="E110" i="16" l="1"/>
  <c r="G111" i="16" s="1"/>
  <c r="H111" i="16" s="1"/>
  <c r="I111" i="16" s="1"/>
  <c r="D111" i="16" l="1"/>
  <c r="E111" i="16" s="1"/>
  <c r="G112" i="16" s="1"/>
  <c r="H112" i="16" s="1"/>
  <c r="I112" i="16" s="1"/>
  <c r="N2" i="18" l="1"/>
  <c r="N3" i="18" s="1"/>
  <c r="F111" i="16"/>
  <c r="D112" i="16"/>
  <c r="F112" i="16" s="1"/>
  <c r="E112" i="16" l="1"/>
  <c r="G113" i="16" s="1"/>
  <c r="H113" i="16" s="1"/>
  <c r="I113" i="16" s="1"/>
  <c r="D113" i="16" l="1"/>
  <c r="E113" i="16" l="1"/>
  <c r="G114" i="16" s="1"/>
  <c r="H114" i="16" s="1"/>
  <c r="I114" i="16" s="1"/>
  <c r="N2" i="16" s="1"/>
  <c r="N3" i="16" s="1"/>
  <c r="F113" i="16"/>
  <c r="D114" i="16"/>
  <c r="E114" i="16" l="1"/>
  <c r="G123" i="16" s="1"/>
  <c r="F114" i="16"/>
  <c r="G115" i="16" l="1"/>
  <c r="G120" i="16"/>
  <c r="G122" i="16"/>
  <c r="G119" i="16"/>
  <c r="G117" i="16"/>
  <c r="G116" i="16"/>
  <c r="G126" i="16"/>
  <c r="G125" i="16"/>
  <c r="G121" i="16"/>
  <c r="G118" i="16"/>
  <c r="G124" i="16"/>
</calcChain>
</file>

<file path=xl/sharedStrings.xml><?xml version="1.0" encoding="utf-8"?>
<sst xmlns="http://schemas.openxmlformats.org/spreadsheetml/2006/main" count="1353" uniqueCount="132">
  <si>
    <t>Bulan/Th</t>
  </si>
  <si>
    <t>Jumlah Penderita</t>
  </si>
  <si>
    <t>Kota Batu</t>
  </si>
  <si>
    <t>Jumlah</t>
  </si>
  <si>
    <t>Kab. Tuban</t>
  </si>
  <si>
    <t>Cakupan DPT1 %</t>
  </si>
  <si>
    <t>Cakupan DPT2 %</t>
  </si>
  <si>
    <t>Cakupan DPT3 %</t>
  </si>
  <si>
    <t>Cakupan DPT4 %</t>
  </si>
  <si>
    <t>Kepadatan Penduduk (jiwa/km2)</t>
  </si>
  <si>
    <t>Nama Kab./Kota</t>
  </si>
  <si>
    <t>Periode</t>
  </si>
  <si>
    <t>Kab. Bangkalan</t>
  </si>
  <si>
    <t>Penderita</t>
  </si>
  <si>
    <t>tanggal_lapor</t>
  </si>
  <si>
    <t>kota</t>
  </si>
  <si>
    <t>jenis_kelamin</t>
  </si>
  <si>
    <t>umur</t>
  </si>
  <si>
    <t>status_imun_pernah</t>
  </si>
  <si>
    <t>terima_ADS</t>
  </si>
  <si>
    <t>rekom_ADS</t>
  </si>
  <si>
    <t>wa 21 jan</t>
  </si>
  <si>
    <t>Surabaya</t>
  </si>
  <si>
    <t>P</t>
  </si>
  <si>
    <t>wa 30 mart</t>
  </si>
  <si>
    <t>Pasuruan</t>
  </si>
  <si>
    <t>L</t>
  </si>
  <si>
    <t>D.13.15.19.009</t>
  </si>
  <si>
    <t>Blitar</t>
  </si>
  <si>
    <t>wa 30 juli</t>
  </si>
  <si>
    <t>Kota Pasuruan</t>
  </si>
  <si>
    <t>Malang</t>
  </si>
  <si>
    <t>wa 17 sep</t>
  </si>
  <si>
    <t>Gresik</t>
  </si>
  <si>
    <t>wa 14 okt</t>
  </si>
  <si>
    <t>Trenggalek</t>
  </si>
  <si>
    <t>WA 19 okt</t>
  </si>
  <si>
    <t>Kota Malang</t>
  </si>
  <si>
    <t>wa 9 juli</t>
  </si>
  <si>
    <t>Lumajang</t>
  </si>
  <si>
    <t>wa 8 agust</t>
  </si>
  <si>
    <t>Probolinggo</t>
  </si>
  <si>
    <t>wa 28 okt</t>
  </si>
  <si>
    <t>wa 18 juni</t>
  </si>
  <si>
    <t>Pamekasan</t>
  </si>
  <si>
    <t>wa 6 des</t>
  </si>
  <si>
    <t>Nganjuk</t>
  </si>
  <si>
    <t>wa 24 nov</t>
  </si>
  <si>
    <t>Bangkalan</t>
  </si>
  <si>
    <t>wa 12 nov</t>
  </si>
  <si>
    <t>Lamongan</t>
  </si>
  <si>
    <t>wa 22 agust</t>
  </si>
  <si>
    <t>wa 1 nov</t>
  </si>
  <si>
    <t>Jombang</t>
  </si>
  <si>
    <t>Sumenep</t>
  </si>
  <si>
    <t>Banyuwangi</t>
  </si>
  <si>
    <t>Sidoarjo</t>
  </si>
  <si>
    <t>Bojonegoro</t>
  </si>
  <si>
    <t>?</t>
  </si>
  <si>
    <t>Kota Mojokerto</t>
  </si>
  <si>
    <t>Mojokerto</t>
  </si>
  <si>
    <t>19(&lt;19)</t>
  </si>
  <si>
    <t>9 bln</t>
  </si>
  <si>
    <t>Kota Madiun</t>
  </si>
  <si>
    <t>3.10</t>
  </si>
  <si>
    <t>8 bln</t>
  </si>
  <si>
    <t>5,4</t>
  </si>
  <si>
    <t>3,10</t>
  </si>
  <si>
    <t>Ngawi</t>
  </si>
  <si>
    <t>21 bln</t>
  </si>
  <si>
    <t>Situbondo</t>
  </si>
  <si>
    <t>Tulungagung</t>
  </si>
  <si>
    <t>Sampang</t>
  </si>
  <si>
    <t>Kediri</t>
  </si>
  <si>
    <t xml:space="preserve">L </t>
  </si>
  <si>
    <t>5.5</t>
  </si>
  <si>
    <t>Jember</t>
  </si>
  <si>
    <t>Kota Kediri</t>
  </si>
  <si>
    <t>Pacitan</t>
  </si>
  <si>
    <t>Kota Probolinggo</t>
  </si>
  <si>
    <t>2,5</t>
  </si>
  <si>
    <t>Ponorogo</t>
  </si>
  <si>
    <t>Tuban</t>
  </si>
  <si>
    <t>Magetan</t>
  </si>
  <si>
    <t>2,4</t>
  </si>
  <si>
    <t>Kota Blitar</t>
  </si>
  <si>
    <t>Madiun</t>
  </si>
  <si>
    <t>Bondowoso</t>
  </si>
  <si>
    <t>milik kota</t>
  </si>
  <si>
    <t>2.7 bln</t>
  </si>
  <si>
    <t>3 bln</t>
  </si>
  <si>
    <t>11 bln</t>
  </si>
  <si>
    <t>GRESIK</t>
  </si>
  <si>
    <t>SIDOARJO</t>
  </si>
  <si>
    <t>BOJONEGORO</t>
  </si>
  <si>
    <t>TUBAN</t>
  </si>
  <si>
    <t>LAMONGAN</t>
  </si>
  <si>
    <t>NGAWI</t>
  </si>
  <si>
    <t>MAGETAN</t>
  </si>
  <si>
    <t>NGANJUK</t>
  </si>
  <si>
    <t>BLITAR</t>
  </si>
  <si>
    <t>TULUNGAGUNG</t>
  </si>
  <si>
    <t>JOMBANG</t>
  </si>
  <si>
    <t>MALANG</t>
  </si>
  <si>
    <t>PASURUAN</t>
  </si>
  <si>
    <t>LUMAJANG</t>
  </si>
  <si>
    <t>SITUBONDO</t>
  </si>
  <si>
    <t>SAMPANG</t>
  </si>
  <si>
    <t>SUMENEP</t>
  </si>
  <si>
    <t>BANGKALAN</t>
  </si>
  <si>
    <t>SURABAYA</t>
  </si>
  <si>
    <t>KOTA MADIUN</t>
  </si>
  <si>
    <t>KOTA BLITAR</t>
  </si>
  <si>
    <t>KOTA MOJOKERTO</t>
  </si>
  <si>
    <t>MOJOKERTO</t>
  </si>
  <si>
    <t>18 bln</t>
  </si>
  <si>
    <t>KOTA PROBOLINGGO</t>
  </si>
  <si>
    <t>BANYUWANGI</t>
  </si>
  <si>
    <t>Panjang musiman</t>
  </si>
  <si>
    <t>alpha</t>
  </si>
  <si>
    <t>beta</t>
  </si>
  <si>
    <t>gamma</t>
  </si>
  <si>
    <t>Lt (Level)</t>
  </si>
  <si>
    <t>bt (trend)</t>
  </si>
  <si>
    <t>St (seasonality)</t>
  </si>
  <si>
    <t>Forecast</t>
  </si>
  <si>
    <t>Error</t>
  </si>
  <si>
    <t>Error^2</t>
  </si>
  <si>
    <t>MSE</t>
  </si>
  <si>
    <t>RMSE</t>
  </si>
  <si>
    <t>Additive</t>
  </si>
  <si>
    <t>Multiplicative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</si>
</sst>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"/>
    <numFmt numFmtId="166" formatCode="yyyy\-mm\-dd;@"/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7">
    <xf numFmtId="0" fontId="0" fillId="0" borderId="0" xfId="0"/>
    <xf numFmtId="17" fontId="1" fillId="2" borderId="1" xfId="0" applyNumberFormat="1" applyFont="1" applyFill="1" applyBorder="1"/>
    <xf numFmtId="1" fontId="0" fillId="2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17" fontId="1" fillId="0" borderId="1" xfId="0" applyNumberFormat="1" applyFont="1" applyBorder="1"/>
    <xf numFmtId="0" fontId="0" fillId="2" borderId="1" xfId="0" applyFill="1" applyBorder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2" borderId="2" xfId="0" applyFill="1" applyBorder="1"/>
    <xf numFmtId="1" fontId="0" fillId="0" borderId="0" xfId="0" applyNumberFormat="1"/>
    <xf numFmtId="0" fontId="0" fillId="2" borderId="0" xfId="0" applyFill="1" applyAlignment="1">
      <alignment horizontal="right" vertical="center" wrapText="1"/>
    </xf>
    <xf numFmtId="0" fontId="0" fillId="0" borderId="2" xfId="0" applyBorder="1"/>
    <xf numFmtId="0" fontId="1" fillId="0" borderId="0" xfId="0" applyFont="1"/>
    <xf numFmtId="0" fontId="0" fillId="0" borderId="0" xfId="0" applyAlignment="1">
      <alignment vertical="center" wrapText="1"/>
    </xf>
    <xf numFmtId="164" fontId="1" fillId="0" borderId="0" xfId="0" applyNumberFormat="1" applyFont="1"/>
    <xf numFmtId="0" fontId="0" fillId="0" borderId="0" xfId="0" applyAlignment="1">
      <alignment horizontal="right" vertical="center" wrapText="1"/>
    </xf>
    <xf numFmtId="17" fontId="1" fillId="0" borderId="0" xfId="0" applyNumberFormat="1" applyFont="1"/>
    <xf numFmtId="3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0" fillId="4" borderId="1" xfId="0" applyFill="1" applyBorder="1"/>
    <xf numFmtId="0" fontId="4" fillId="0" borderId="1" xfId="1" applyBorder="1" applyAlignment="1">
      <alignment horizontal="center" vertical="center"/>
    </xf>
    <xf numFmtId="0" fontId="4" fillId="0" borderId="0" xfId="1">
      <alignment vertical="center"/>
    </xf>
    <xf numFmtId="0" fontId="5" fillId="0" borderId="1" xfId="1" applyFont="1" applyBorder="1" applyAlignment="1">
      <alignment horizontal="center"/>
    </xf>
    <xf numFmtId="14" fontId="5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49" fontId="4" fillId="0" borderId="1" xfId="1" applyNumberFormat="1" applyBorder="1" applyAlignment="1">
      <alignment horizontal="center"/>
    </xf>
    <xf numFmtId="166" fontId="4" fillId="0" borderId="1" xfId="1" applyNumberFormat="1" applyBorder="1" applyAlignment="1">
      <alignment horizontal="center"/>
    </xf>
    <xf numFmtId="0" fontId="4" fillId="0" borderId="1" xfId="1" applyBorder="1" applyAlignment="1">
      <alignment horizontal="center"/>
    </xf>
    <xf numFmtId="14" fontId="0" fillId="0" borderId="0" xfId="0" applyNumberFormat="1"/>
    <xf numFmtId="2" fontId="1" fillId="0" borderId="1" xfId="0" applyNumberFormat="1" applyFont="1" applyBorder="1" applyAlignment="1">
      <alignment wrapText="1"/>
    </xf>
    <xf numFmtId="1" fontId="1" fillId="2" borderId="1" xfId="0" applyNumberFormat="1" applyFont="1" applyFill="1" applyBorder="1"/>
    <xf numFmtId="10" fontId="0" fillId="0" borderId="0" xfId="0" applyNumberFormat="1"/>
    <xf numFmtId="167" fontId="0" fillId="3" borderId="0" xfId="0" applyNumberFormat="1" applyFill="1"/>
  </cellXfs>
  <cellStyles count="2">
    <cellStyle name="Normal" xfId="0" builtinId="0"/>
    <cellStyle name="Normal 2" xfId="1" xr:uid="{17380BAC-3594-4C28-B4D7-5B34B54E09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Jumlah Penderita Surab'!$C$6</c:f>
              <c:strCache>
                <c:ptCount val="1"/>
                <c:pt idx="0">
                  <c:v>Jumlah Penderita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Jumlah Penderita Surab'!$C$7:$C$114</c:f>
              <c:numCache>
                <c:formatCode>General</c:formatCode>
                <c:ptCount val="108"/>
                <c:pt idx="0">
                  <c:v>16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9</c:v>
                </c:pt>
                <c:pt idx="60">
                  <c:v>17</c:v>
                </c:pt>
                <c:pt idx="61">
                  <c:v>7</c:v>
                </c:pt>
                <c:pt idx="62">
                  <c:v>12</c:v>
                </c:pt>
                <c:pt idx="63">
                  <c:v>8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8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7-405F-A080-B57F7209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54080"/>
        <c:axId val="966856000"/>
      </c:lineChart>
      <c:catAx>
        <c:axId val="9668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6000"/>
        <c:crosses val="autoZero"/>
        <c:auto val="1"/>
        <c:lblAlgn val="ctr"/>
        <c:lblOffset val="100"/>
        <c:noMultiLvlLbl val="0"/>
      </c:catAx>
      <c:valAx>
        <c:axId val="966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DPT4 Surabaya'!$C$6</c:f>
              <c:strCache>
                <c:ptCount val="1"/>
                <c:pt idx="0">
                  <c:v>Cakupan DPT4 %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DPT4 Surabaya'!$C$7:$C$114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6.32</c:v>
                </c:pt>
                <c:pt idx="25">
                  <c:v>4.99</c:v>
                </c:pt>
                <c:pt idx="26">
                  <c:v>3.77</c:v>
                </c:pt>
                <c:pt idx="27">
                  <c:v>4.1500000000000004</c:v>
                </c:pt>
                <c:pt idx="28">
                  <c:v>3.72</c:v>
                </c:pt>
                <c:pt idx="29">
                  <c:v>2.34</c:v>
                </c:pt>
                <c:pt idx="30">
                  <c:v>2.19</c:v>
                </c:pt>
                <c:pt idx="31">
                  <c:v>2.73</c:v>
                </c:pt>
                <c:pt idx="32">
                  <c:v>2.99</c:v>
                </c:pt>
                <c:pt idx="33">
                  <c:v>2.04</c:v>
                </c:pt>
                <c:pt idx="34">
                  <c:v>2.52</c:v>
                </c:pt>
                <c:pt idx="35">
                  <c:v>2.52</c:v>
                </c:pt>
                <c:pt idx="36">
                  <c:v>3.56</c:v>
                </c:pt>
                <c:pt idx="37">
                  <c:v>2.35</c:v>
                </c:pt>
                <c:pt idx="38">
                  <c:v>1.75</c:v>
                </c:pt>
                <c:pt idx="39">
                  <c:v>2.35</c:v>
                </c:pt>
                <c:pt idx="40">
                  <c:v>1.85</c:v>
                </c:pt>
                <c:pt idx="41">
                  <c:v>2.2999999999999998</c:v>
                </c:pt>
                <c:pt idx="42">
                  <c:v>1.76</c:v>
                </c:pt>
                <c:pt idx="43">
                  <c:v>2.67</c:v>
                </c:pt>
                <c:pt idx="44">
                  <c:v>2.31</c:v>
                </c:pt>
                <c:pt idx="45">
                  <c:v>2.39</c:v>
                </c:pt>
                <c:pt idx="46">
                  <c:v>2.44</c:v>
                </c:pt>
                <c:pt idx="47">
                  <c:v>2.4</c:v>
                </c:pt>
                <c:pt idx="48">
                  <c:v>3.35</c:v>
                </c:pt>
                <c:pt idx="49">
                  <c:v>4.3</c:v>
                </c:pt>
                <c:pt idx="50">
                  <c:v>4.7699999999999996</c:v>
                </c:pt>
                <c:pt idx="51">
                  <c:v>3.37</c:v>
                </c:pt>
                <c:pt idx="52">
                  <c:v>4.0199999999999996</c:v>
                </c:pt>
                <c:pt idx="53">
                  <c:v>3.62</c:v>
                </c:pt>
                <c:pt idx="54">
                  <c:v>3.69</c:v>
                </c:pt>
                <c:pt idx="55">
                  <c:v>2.37</c:v>
                </c:pt>
                <c:pt idx="56">
                  <c:v>2.7</c:v>
                </c:pt>
                <c:pt idx="57">
                  <c:v>5.48</c:v>
                </c:pt>
                <c:pt idx="58">
                  <c:v>6.32</c:v>
                </c:pt>
                <c:pt idx="59">
                  <c:v>6.16</c:v>
                </c:pt>
                <c:pt idx="60">
                  <c:v>5.47</c:v>
                </c:pt>
                <c:pt idx="61">
                  <c:v>22.88</c:v>
                </c:pt>
                <c:pt idx="62">
                  <c:v>13.11</c:v>
                </c:pt>
                <c:pt idx="63">
                  <c:v>7.48</c:v>
                </c:pt>
                <c:pt idx="64">
                  <c:v>6.27</c:v>
                </c:pt>
                <c:pt idx="65">
                  <c:v>6.28</c:v>
                </c:pt>
                <c:pt idx="66">
                  <c:v>12.77</c:v>
                </c:pt>
                <c:pt idx="67">
                  <c:v>9.49</c:v>
                </c:pt>
                <c:pt idx="68">
                  <c:v>5.96</c:v>
                </c:pt>
                <c:pt idx="69">
                  <c:v>4.99</c:v>
                </c:pt>
                <c:pt idx="70">
                  <c:v>8.76</c:v>
                </c:pt>
                <c:pt idx="71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8-4ED0-842A-950BD09C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54080"/>
        <c:axId val="966856000"/>
      </c:lineChart>
      <c:catAx>
        <c:axId val="9668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6000"/>
        <c:crosses val="autoZero"/>
        <c:auto val="1"/>
        <c:lblAlgn val="ctr"/>
        <c:lblOffset val="100"/>
        <c:noMultiLvlLbl val="0"/>
      </c:catAx>
      <c:valAx>
        <c:axId val="966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DPT4 Surabaya'!$C$6</c:f>
              <c:strCache>
                <c:ptCount val="1"/>
                <c:pt idx="0">
                  <c:v>Cakupan DPT4 %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DPT4 Surabaya'!$C$7:$C$114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6.32</c:v>
                </c:pt>
                <c:pt idx="25">
                  <c:v>4.99</c:v>
                </c:pt>
                <c:pt idx="26">
                  <c:v>3.77</c:v>
                </c:pt>
                <c:pt idx="27">
                  <c:v>4.1500000000000004</c:v>
                </c:pt>
                <c:pt idx="28">
                  <c:v>3.72</c:v>
                </c:pt>
                <c:pt idx="29">
                  <c:v>2.34</c:v>
                </c:pt>
                <c:pt idx="30">
                  <c:v>2.19</c:v>
                </c:pt>
                <c:pt idx="31">
                  <c:v>2.73</c:v>
                </c:pt>
                <c:pt idx="32">
                  <c:v>2.99</c:v>
                </c:pt>
                <c:pt idx="33">
                  <c:v>2.04</c:v>
                </c:pt>
                <c:pt idx="34">
                  <c:v>2.52</c:v>
                </c:pt>
                <c:pt idx="35">
                  <c:v>2.52</c:v>
                </c:pt>
                <c:pt idx="36">
                  <c:v>3.56</c:v>
                </c:pt>
                <c:pt idx="37">
                  <c:v>2.35</c:v>
                </c:pt>
                <c:pt idx="38">
                  <c:v>1.75</c:v>
                </c:pt>
                <c:pt idx="39">
                  <c:v>2.35</c:v>
                </c:pt>
                <c:pt idx="40">
                  <c:v>1.85</c:v>
                </c:pt>
                <c:pt idx="41">
                  <c:v>2.2999999999999998</c:v>
                </c:pt>
                <c:pt idx="42">
                  <c:v>1.76</c:v>
                </c:pt>
                <c:pt idx="43">
                  <c:v>2.67</c:v>
                </c:pt>
                <c:pt idx="44">
                  <c:v>2.31</c:v>
                </c:pt>
                <c:pt idx="45">
                  <c:v>2.39</c:v>
                </c:pt>
                <c:pt idx="46">
                  <c:v>2.44</c:v>
                </c:pt>
                <c:pt idx="47">
                  <c:v>2.4</c:v>
                </c:pt>
                <c:pt idx="48">
                  <c:v>3.35</c:v>
                </c:pt>
                <c:pt idx="49">
                  <c:v>4.3</c:v>
                </c:pt>
                <c:pt idx="50">
                  <c:v>4.7699999999999996</c:v>
                </c:pt>
                <c:pt idx="51">
                  <c:v>3.37</c:v>
                </c:pt>
                <c:pt idx="52">
                  <c:v>4.0199999999999996</c:v>
                </c:pt>
                <c:pt idx="53">
                  <c:v>3.62</c:v>
                </c:pt>
                <c:pt idx="54">
                  <c:v>3.69</c:v>
                </c:pt>
                <c:pt idx="55">
                  <c:v>2.37</c:v>
                </c:pt>
                <c:pt idx="56">
                  <c:v>2.7</c:v>
                </c:pt>
                <c:pt idx="57">
                  <c:v>5.48</c:v>
                </c:pt>
                <c:pt idx="58">
                  <c:v>6.32</c:v>
                </c:pt>
                <c:pt idx="59">
                  <c:v>6.16</c:v>
                </c:pt>
                <c:pt idx="60">
                  <c:v>5.47</c:v>
                </c:pt>
                <c:pt idx="61">
                  <c:v>22.88</c:v>
                </c:pt>
                <c:pt idx="62">
                  <c:v>13.11</c:v>
                </c:pt>
                <c:pt idx="63">
                  <c:v>7.48</c:v>
                </c:pt>
                <c:pt idx="64">
                  <c:v>6.27</c:v>
                </c:pt>
                <c:pt idx="65">
                  <c:v>6.28</c:v>
                </c:pt>
                <c:pt idx="66">
                  <c:v>12.77</c:v>
                </c:pt>
                <c:pt idx="67">
                  <c:v>9.49</c:v>
                </c:pt>
                <c:pt idx="68">
                  <c:v>5.96</c:v>
                </c:pt>
                <c:pt idx="69">
                  <c:v>4.99</c:v>
                </c:pt>
                <c:pt idx="70">
                  <c:v>8.76</c:v>
                </c:pt>
                <c:pt idx="71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3-4E94-ADF7-514857E07D86}"/>
            </c:ext>
          </c:extLst>
        </c:ser>
        <c:ser>
          <c:idx val="1"/>
          <c:order val="1"/>
          <c:tx>
            <c:strRef>
              <c:f>'Forecast DPT4 Surabaya'!$G$6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 DPT4 Surabaya'!$G$7:$G$126</c:f>
              <c:numCache>
                <c:formatCode>General</c:formatCode>
                <c:ptCount val="120"/>
                <c:pt idx="36">
                  <c:v>6.161137040714995</c:v>
                </c:pt>
                <c:pt idx="37">
                  <c:v>4.6498476570772604</c:v>
                </c:pt>
                <c:pt idx="38">
                  <c:v>3.3089737375165167</c:v>
                </c:pt>
                <c:pt idx="39">
                  <c:v>3.384868940135767</c:v>
                </c:pt>
                <c:pt idx="40">
                  <c:v>2.7963163115443517</c:v>
                </c:pt>
                <c:pt idx="41">
                  <c:v>1.596174284998457</c:v>
                </c:pt>
                <c:pt idx="42">
                  <c:v>1.3822411927958083</c:v>
                </c:pt>
                <c:pt idx="43">
                  <c:v>1.586555606518339</c:v>
                </c:pt>
                <c:pt idx="44">
                  <c:v>1.6285217113072092</c:v>
                </c:pt>
                <c:pt idx="45">
                  <c:v>1.0392539979210391</c:v>
                </c:pt>
                <c:pt idx="46">
                  <c:v>1.2550933403355191</c:v>
                </c:pt>
                <c:pt idx="47">
                  <c:v>1.2416461549870863</c:v>
                </c:pt>
                <c:pt idx="48">
                  <c:v>1.8322822741446398</c:v>
                </c:pt>
                <c:pt idx="49">
                  <c:v>1.2988327526318977</c:v>
                </c:pt>
                <c:pt idx="50">
                  <c:v>1.1362530215173066</c:v>
                </c:pt>
                <c:pt idx="51">
                  <c:v>1.947536713716769</c:v>
                </c:pt>
                <c:pt idx="52">
                  <c:v>1.8866857979664799</c:v>
                </c:pt>
                <c:pt idx="53">
                  <c:v>2.9297529198158161</c:v>
                </c:pt>
                <c:pt idx="54">
                  <c:v>2.7270420311679384</c:v>
                </c:pt>
                <c:pt idx="55">
                  <c:v>4.9839433442861303</c:v>
                </c:pt>
                <c:pt idx="56">
                  <c:v>4.9822572157008116</c:v>
                </c:pt>
                <c:pt idx="57">
                  <c:v>5.7435522816190741</c:v>
                </c:pt>
                <c:pt idx="58">
                  <c:v>6.4403509237165286</c:v>
                </c:pt>
                <c:pt idx="59">
                  <c:v>6.8006666347792182</c:v>
                </c:pt>
                <c:pt idx="60">
                  <c:v>9.9427943819412512</c:v>
                </c:pt>
                <c:pt idx="61">
                  <c:v>12.482267098236154</c:v>
                </c:pt>
                <c:pt idx="62">
                  <c:v>13.246811288613866</c:v>
                </c:pt>
                <c:pt idx="63">
                  <c:v>8.7375043796586294</c:v>
                </c:pt>
                <c:pt idx="64">
                  <c:v>9.5441202917895147</c:v>
                </c:pt>
                <c:pt idx="65">
                  <c:v>7.8479213181243015</c:v>
                </c:pt>
                <c:pt idx="66">
                  <c:v>7.3298147728553502</c:v>
                </c:pt>
                <c:pt idx="67">
                  <c:v>4.5699555752170138</c:v>
                </c:pt>
                <c:pt idx="68">
                  <c:v>5.2789278390960268</c:v>
                </c:pt>
                <c:pt idx="69">
                  <c:v>10.694638313207259</c:v>
                </c:pt>
                <c:pt idx="70">
                  <c:v>12.020596683409606</c:v>
                </c:pt>
                <c:pt idx="71">
                  <c:v>11.463092452325094</c:v>
                </c:pt>
                <c:pt idx="72">
                  <c:v>10.010333037251185</c:v>
                </c:pt>
                <c:pt idx="73">
                  <c:v>40.731902144284014</c:v>
                </c:pt>
                <c:pt idx="74">
                  <c:v>22.764395746130177</c:v>
                </c:pt>
                <c:pt idx="75">
                  <c:v>12.73510132986665</c:v>
                </c:pt>
                <c:pt idx="76">
                  <c:v>10.561663620452762</c:v>
                </c:pt>
                <c:pt idx="77">
                  <c:v>10.519486099255024</c:v>
                </c:pt>
                <c:pt idx="78">
                  <c:v>20.940896449615995</c:v>
                </c:pt>
                <c:pt idx="79">
                  <c:v>14.91006972585248</c:v>
                </c:pt>
                <c:pt idx="80">
                  <c:v>8.9816410022079367</c:v>
                </c:pt>
                <c:pt idx="81">
                  <c:v>7.3246775719533783</c:v>
                </c:pt>
                <c:pt idx="82">
                  <c:v>12.623871368827645</c:v>
                </c:pt>
                <c:pt idx="83">
                  <c:v>11.631617218984399</c:v>
                </c:pt>
                <c:pt idx="84">
                  <c:v>14.123341054255102</c:v>
                </c:pt>
                <c:pt idx="85">
                  <c:v>56.913616195425348</c:v>
                </c:pt>
                <c:pt idx="86">
                  <c:v>31.518284310333708</c:v>
                </c:pt>
                <c:pt idx="87">
                  <c:v>17.480236115726019</c:v>
                </c:pt>
                <c:pt idx="88">
                  <c:v>14.378457031373216</c:v>
                </c:pt>
                <c:pt idx="89">
                  <c:v>14.20989994194097</c:v>
                </c:pt>
                <c:pt idx="90">
                  <c:v>28.078647183627314</c:v>
                </c:pt>
                <c:pt idx="91">
                  <c:v>19.851832315446046</c:v>
                </c:pt>
                <c:pt idx="92">
                  <c:v>11.878487081849768</c:v>
                </c:pt>
                <c:pt idx="93">
                  <c:v>9.6252696076679847</c:v>
                </c:pt>
                <c:pt idx="94">
                  <c:v>16.487742737655289</c:v>
                </c:pt>
                <c:pt idx="95">
                  <c:v>15.103234437968799</c:v>
                </c:pt>
                <c:pt idx="96">
                  <c:v>18.236349071259021</c:v>
                </c:pt>
                <c:pt idx="97">
                  <c:v>73.095330246566675</c:v>
                </c:pt>
                <c:pt idx="98">
                  <c:v>40.27217287453724</c:v>
                </c:pt>
                <c:pt idx="99">
                  <c:v>22.225370901585386</c:v>
                </c:pt>
                <c:pt idx="100">
                  <c:v>18.19525044229367</c:v>
                </c:pt>
                <c:pt idx="101">
                  <c:v>17.900313784626917</c:v>
                </c:pt>
                <c:pt idx="102">
                  <c:v>35.216397917638631</c:v>
                </c:pt>
                <c:pt idx="103">
                  <c:v>24.793594905039612</c:v>
                </c:pt>
                <c:pt idx="104">
                  <c:v>14.7753331614916</c:v>
                </c:pt>
                <c:pt idx="105">
                  <c:v>11.925861643382591</c:v>
                </c:pt>
                <c:pt idx="106">
                  <c:v>20.351614106482934</c:v>
                </c:pt>
                <c:pt idx="107">
                  <c:v>18.5748516569532</c:v>
                </c:pt>
                <c:pt idx="108">
                  <c:v>22.349357088262938</c:v>
                </c:pt>
                <c:pt idx="109">
                  <c:v>89.277044297708017</c:v>
                </c:pt>
                <c:pt idx="110">
                  <c:v>49.026061438740776</c:v>
                </c:pt>
                <c:pt idx="111">
                  <c:v>26.970505687444756</c:v>
                </c:pt>
                <c:pt idx="112">
                  <c:v>22.012043853214124</c:v>
                </c:pt>
                <c:pt idx="113">
                  <c:v>21.590727627312862</c:v>
                </c:pt>
                <c:pt idx="114">
                  <c:v>42.35414865164995</c:v>
                </c:pt>
                <c:pt idx="115">
                  <c:v>29.735357494633178</c:v>
                </c:pt>
                <c:pt idx="116">
                  <c:v>17.672179241133431</c:v>
                </c:pt>
                <c:pt idx="117">
                  <c:v>14.226453679097199</c:v>
                </c:pt>
                <c:pt idx="118">
                  <c:v>24.215485475310579</c:v>
                </c:pt>
                <c:pt idx="119">
                  <c:v>22.046468875937599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3-4E94-ADF7-514857E0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40976"/>
        <c:axId val="255641936"/>
      </c:lineChart>
      <c:catAx>
        <c:axId val="2556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1936"/>
        <c:crosses val="autoZero"/>
        <c:auto val="1"/>
        <c:lblAlgn val="ctr"/>
        <c:lblOffset val="100"/>
        <c:noMultiLvlLbl val="0"/>
      </c:catAx>
      <c:valAx>
        <c:axId val="255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Kpdtn Pddk Surabaya'!$C$6</c:f>
              <c:strCache>
                <c:ptCount val="1"/>
                <c:pt idx="0">
                  <c:v>Kepadatan Penduduk (jiwa/km2)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Kpdtn Pddk Surabaya'!$C$7:$C$114</c:f>
              <c:numCache>
                <c:formatCode>0</c:formatCode>
                <c:ptCount val="108"/>
                <c:pt idx="0">
                  <c:v>8007.8308579389786</c:v>
                </c:pt>
                <c:pt idx="1">
                  <c:v>8011.6754281800804</c:v>
                </c:pt>
                <c:pt idx="2">
                  <c:v>8015.5218442044661</c:v>
                </c:pt>
                <c:pt idx="3">
                  <c:v>8019.3701068983</c:v>
                </c:pt>
                <c:pt idx="4">
                  <c:v>8023.2202171481686</c:v>
                </c:pt>
                <c:pt idx="5">
                  <c:v>8027.0721758410864</c:v>
                </c:pt>
                <c:pt idx="6">
                  <c:v>8030.9259838644948</c:v>
                </c:pt>
                <c:pt idx="7">
                  <c:v>8034.781642106258</c:v>
                </c:pt>
                <c:pt idx="8">
                  <c:v>8038.6391514546694</c:v>
                </c:pt>
                <c:pt idx="9">
                  <c:v>8042.4985127984473</c:v>
                </c:pt>
                <c:pt idx="10">
                  <c:v>8046.3597270267364</c:v>
                </c:pt>
                <c:pt idx="11">
                  <c:v>8050.2339248017342</c:v>
                </c:pt>
                <c:pt idx="12">
                  <c:v>8053.0794343032121</c:v>
                </c:pt>
                <c:pt idx="13">
                  <c:v>8055.9259496045715</c:v>
                </c:pt>
                <c:pt idx="14">
                  <c:v>8058.7734710613313</c:v>
                </c:pt>
                <c:pt idx="15">
                  <c:v>8061.6219990291365</c:v>
                </c:pt>
                <c:pt idx="16">
                  <c:v>8064.4715338637561</c:v>
                </c:pt>
                <c:pt idx="17">
                  <c:v>8067.3220759210881</c:v>
                </c:pt>
                <c:pt idx="18">
                  <c:v>8070.173625557155</c:v>
                </c:pt>
                <c:pt idx="19">
                  <c:v>8073.0261831281041</c:v>
                </c:pt>
                <c:pt idx="20">
                  <c:v>8075.879748990209</c:v>
                </c:pt>
                <c:pt idx="21">
                  <c:v>8078.7343234998698</c:v>
                </c:pt>
                <c:pt idx="22">
                  <c:v>8081.5899070136129</c:v>
                </c:pt>
                <c:pt idx="23">
                  <c:v>8084.4525589091108</c:v>
                </c:pt>
                <c:pt idx="24">
                  <c:v>8087.928438274359</c:v>
                </c:pt>
                <c:pt idx="25">
                  <c:v>8091.4058120806067</c:v>
                </c:pt>
                <c:pt idx="26">
                  <c:v>8094.8846809703828</c:v>
                </c:pt>
                <c:pt idx="27">
                  <c:v>8098.3650455864927</c:v>
                </c:pt>
                <c:pt idx="28">
                  <c:v>8101.8469065720183</c:v>
                </c:pt>
                <c:pt idx="29">
                  <c:v>8105.3302645703179</c:v>
                </c:pt>
                <c:pt idx="30">
                  <c:v>8108.8151202250274</c:v>
                </c:pt>
                <c:pt idx="31">
                  <c:v>8112.3014741800562</c:v>
                </c:pt>
                <c:pt idx="32">
                  <c:v>8115.7893270795948</c:v>
                </c:pt>
                <c:pt idx="33">
                  <c:v>8119.2786795681077</c:v>
                </c:pt>
                <c:pt idx="34">
                  <c:v>8122.7695322903382</c:v>
                </c:pt>
                <c:pt idx="35">
                  <c:v>8126.2708963313744</c:v>
                </c:pt>
                <c:pt idx="36">
                  <c:v>8129.549069398513</c:v>
                </c:pt>
                <c:pt idx="37">
                  <c:v>8132.8285648949432</c:v>
                </c:pt>
                <c:pt idx="38">
                  <c:v>8136.1093833541372</c:v>
                </c:pt>
                <c:pt idx="39">
                  <c:v>8139.3915253097866</c:v>
                </c:pt>
                <c:pt idx="40">
                  <c:v>8142.674991295793</c:v>
                </c:pt>
                <c:pt idx="41">
                  <c:v>8145.9597818462762</c:v>
                </c:pt>
                <c:pt idx="42">
                  <c:v>8149.2458974955725</c:v>
                </c:pt>
                <c:pt idx="43">
                  <c:v>8152.5333387782302</c:v>
                </c:pt>
                <c:pt idx="44">
                  <c:v>8155.8221062290186</c:v>
                </c:pt>
                <c:pt idx="45">
                  <c:v>8159.1122003829178</c:v>
                </c:pt>
                <c:pt idx="46">
                  <c:v>8162.4036217751263</c:v>
                </c:pt>
                <c:pt idx="47">
                  <c:v>8165.7043418725389</c:v>
                </c:pt>
                <c:pt idx="48">
                  <c:v>8168.6204803866367</c:v>
                </c:pt>
                <c:pt idx="49">
                  <c:v>8171.5376603128998</c:v>
                </c:pt>
                <c:pt idx="50">
                  <c:v>8174.4558820232378</c:v>
                </c:pt>
                <c:pt idx="51">
                  <c:v>8177.3751458896904</c:v>
                </c:pt>
                <c:pt idx="52">
                  <c:v>8180.2954522844338</c:v>
                </c:pt>
                <c:pt idx="53">
                  <c:v>8183.2168015797779</c:v>
                </c:pt>
                <c:pt idx="54">
                  <c:v>8186.1391941481616</c:v>
                </c:pt>
                <c:pt idx="55">
                  <c:v>8189.0626303621584</c:v>
                </c:pt>
                <c:pt idx="56">
                  <c:v>8191.9871105944767</c:v>
                </c:pt>
                <c:pt idx="57">
                  <c:v>8194.9126352179555</c:v>
                </c:pt>
                <c:pt idx="58">
                  <c:v>8197.8392046055706</c:v>
                </c:pt>
                <c:pt idx="59">
                  <c:v>8200.7730929423178</c:v>
                </c:pt>
                <c:pt idx="60">
                  <c:v>8203.3490122826206</c:v>
                </c:pt>
                <c:pt idx="61">
                  <c:v>8205.9257407369332</c:v>
                </c:pt>
                <c:pt idx="62">
                  <c:v>8208.5032785594103</c:v>
                </c:pt>
                <c:pt idx="63">
                  <c:v>8211.0816260042848</c:v>
                </c:pt>
                <c:pt idx="64">
                  <c:v>8213.6607833258568</c:v>
                </c:pt>
                <c:pt idx="65">
                  <c:v>8216.2407507785156</c:v>
                </c:pt>
                <c:pt idx="66">
                  <c:v>8218.8215286167306</c:v>
                </c:pt>
                <c:pt idx="67">
                  <c:v>8221.4031170950493</c:v>
                </c:pt>
                <c:pt idx="68">
                  <c:v>8223.9855164680976</c:v>
                </c:pt>
                <c:pt idx="69">
                  <c:v>8226.5687269905866</c:v>
                </c:pt>
                <c:pt idx="70">
                  <c:v>8229.1527489173004</c:v>
                </c:pt>
                <c:pt idx="71">
                  <c:v>8231.7424544987734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F8C-B4FC-761AA937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54080"/>
        <c:axId val="966856000"/>
      </c:lineChart>
      <c:catAx>
        <c:axId val="9668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6000"/>
        <c:crosses val="autoZero"/>
        <c:auto val="1"/>
        <c:lblAlgn val="ctr"/>
        <c:lblOffset val="100"/>
        <c:noMultiLvlLbl val="0"/>
      </c:catAx>
      <c:valAx>
        <c:axId val="966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Kpdtn Pddk Surabaya'!$C$6</c:f>
              <c:strCache>
                <c:ptCount val="1"/>
                <c:pt idx="0">
                  <c:v>Kepadatan Penduduk (jiwa/km2)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Kpdtn Pddk Surabaya'!$C$7:$C$114</c:f>
              <c:numCache>
                <c:formatCode>0</c:formatCode>
                <c:ptCount val="108"/>
                <c:pt idx="0">
                  <c:v>8007.8308579389786</c:v>
                </c:pt>
                <c:pt idx="1">
                  <c:v>8011.6754281800804</c:v>
                </c:pt>
                <c:pt idx="2">
                  <c:v>8015.5218442044661</c:v>
                </c:pt>
                <c:pt idx="3">
                  <c:v>8019.3701068983</c:v>
                </c:pt>
                <c:pt idx="4">
                  <c:v>8023.2202171481686</c:v>
                </c:pt>
                <c:pt idx="5">
                  <c:v>8027.0721758410864</c:v>
                </c:pt>
                <c:pt idx="6">
                  <c:v>8030.9259838644948</c:v>
                </c:pt>
                <c:pt idx="7">
                  <c:v>8034.781642106258</c:v>
                </c:pt>
                <c:pt idx="8">
                  <c:v>8038.6391514546694</c:v>
                </c:pt>
                <c:pt idx="9">
                  <c:v>8042.4985127984473</c:v>
                </c:pt>
                <c:pt idx="10">
                  <c:v>8046.3597270267364</c:v>
                </c:pt>
                <c:pt idx="11">
                  <c:v>8050.2339248017342</c:v>
                </c:pt>
                <c:pt idx="12">
                  <c:v>8053.0794343032121</c:v>
                </c:pt>
                <c:pt idx="13">
                  <c:v>8055.9259496045715</c:v>
                </c:pt>
                <c:pt idx="14">
                  <c:v>8058.7734710613313</c:v>
                </c:pt>
                <c:pt idx="15">
                  <c:v>8061.6219990291365</c:v>
                </c:pt>
                <c:pt idx="16">
                  <c:v>8064.4715338637561</c:v>
                </c:pt>
                <c:pt idx="17">
                  <c:v>8067.3220759210881</c:v>
                </c:pt>
                <c:pt idx="18">
                  <c:v>8070.173625557155</c:v>
                </c:pt>
                <c:pt idx="19">
                  <c:v>8073.0261831281041</c:v>
                </c:pt>
                <c:pt idx="20">
                  <c:v>8075.879748990209</c:v>
                </c:pt>
                <c:pt idx="21">
                  <c:v>8078.7343234998698</c:v>
                </c:pt>
                <c:pt idx="22">
                  <c:v>8081.5899070136129</c:v>
                </c:pt>
                <c:pt idx="23">
                  <c:v>8084.4525589091108</c:v>
                </c:pt>
                <c:pt idx="24">
                  <c:v>8087.928438274359</c:v>
                </c:pt>
                <c:pt idx="25">
                  <c:v>8091.4058120806067</c:v>
                </c:pt>
                <c:pt idx="26">
                  <c:v>8094.8846809703828</c:v>
                </c:pt>
                <c:pt idx="27">
                  <c:v>8098.3650455864927</c:v>
                </c:pt>
                <c:pt idx="28">
                  <c:v>8101.8469065720183</c:v>
                </c:pt>
                <c:pt idx="29">
                  <c:v>8105.3302645703179</c:v>
                </c:pt>
                <c:pt idx="30">
                  <c:v>8108.8151202250274</c:v>
                </c:pt>
                <c:pt idx="31">
                  <c:v>8112.3014741800562</c:v>
                </c:pt>
                <c:pt idx="32">
                  <c:v>8115.7893270795948</c:v>
                </c:pt>
                <c:pt idx="33">
                  <c:v>8119.2786795681077</c:v>
                </c:pt>
                <c:pt idx="34">
                  <c:v>8122.7695322903382</c:v>
                </c:pt>
                <c:pt idx="35">
                  <c:v>8126.2708963313744</c:v>
                </c:pt>
                <c:pt idx="36">
                  <c:v>8129.549069398513</c:v>
                </c:pt>
                <c:pt idx="37">
                  <c:v>8132.8285648949432</c:v>
                </c:pt>
                <c:pt idx="38">
                  <c:v>8136.1093833541372</c:v>
                </c:pt>
                <c:pt idx="39">
                  <c:v>8139.3915253097866</c:v>
                </c:pt>
                <c:pt idx="40">
                  <c:v>8142.674991295793</c:v>
                </c:pt>
                <c:pt idx="41">
                  <c:v>8145.9597818462762</c:v>
                </c:pt>
                <c:pt idx="42">
                  <c:v>8149.2458974955725</c:v>
                </c:pt>
                <c:pt idx="43">
                  <c:v>8152.5333387782302</c:v>
                </c:pt>
                <c:pt idx="44">
                  <c:v>8155.8221062290186</c:v>
                </c:pt>
                <c:pt idx="45">
                  <c:v>8159.1122003829178</c:v>
                </c:pt>
                <c:pt idx="46">
                  <c:v>8162.4036217751263</c:v>
                </c:pt>
                <c:pt idx="47">
                  <c:v>8165.7043418725389</c:v>
                </c:pt>
                <c:pt idx="48">
                  <c:v>8168.6204803866367</c:v>
                </c:pt>
                <c:pt idx="49">
                  <c:v>8171.5376603128998</c:v>
                </c:pt>
                <c:pt idx="50">
                  <c:v>8174.4558820232378</c:v>
                </c:pt>
                <c:pt idx="51">
                  <c:v>8177.3751458896904</c:v>
                </c:pt>
                <c:pt idx="52">
                  <c:v>8180.2954522844338</c:v>
                </c:pt>
                <c:pt idx="53">
                  <c:v>8183.2168015797779</c:v>
                </c:pt>
                <c:pt idx="54">
                  <c:v>8186.1391941481616</c:v>
                </c:pt>
                <c:pt idx="55">
                  <c:v>8189.0626303621584</c:v>
                </c:pt>
                <c:pt idx="56">
                  <c:v>8191.9871105944767</c:v>
                </c:pt>
                <c:pt idx="57">
                  <c:v>8194.9126352179555</c:v>
                </c:pt>
                <c:pt idx="58">
                  <c:v>8197.8392046055706</c:v>
                </c:pt>
                <c:pt idx="59">
                  <c:v>8200.7730929423178</c:v>
                </c:pt>
                <c:pt idx="60">
                  <c:v>8203.3490122826206</c:v>
                </c:pt>
                <c:pt idx="61">
                  <c:v>8205.9257407369332</c:v>
                </c:pt>
                <c:pt idx="62">
                  <c:v>8208.5032785594103</c:v>
                </c:pt>
                <c:pt idx="63">
                  <c:v>8211.0816260042848</c:v>
                </c:pt>
                <c:pt idx="64">
                  <c:v>8213.6607833258568</c:v>
                </c:pt>
                <c:pt idx="65">
                  <c:v>8216.2407507785156</c:v>
                </c:pt>
                <c:pt idx="66">
                  <c:v>8218.8215286167306</c:v>
                </c:pt>
                <c:pt idx="67">
                  <c:v>8221.4031170950493</c:v>
                </c:pt>
                <c:pt idx="68">
                  <c:v>8223.9855164680976</c:v>
                </c:pt>
                <c:pt idx="69">
                  <c:v>8226.5687269905866</c:v>
                </c:pt>
                <c:pt idx="70">
                  <c:v>8229.1527489173004</c:v>
                </c:pt>
                <c:pt idx="71">
                  <c:v>8231.7424544987734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0-4269-90F4-4D33381F23BF}"/>
            </c:ext>
          </c:extLst>
        </c:ser>
        <c:ser>
          <c:idx val="1"/>
          <c:order val="1"/>
          <c:tx>
            <c:strRef>
              <c:f>'Forecast Kpdtn Pddk Surabaya'!$G$6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 Kpdtn Pddk Surabaya'!$G$7:$G$126</c:f>
              <c:numCache>
                <c:formatCode>General</c:formatCode>
                <c:ptCount val="120"/>
                <c:pt idx="12">
                  <c:v>8011.1428109849348</c:v>
                </c:pt>
                <c:pt idx="13">
                  <c:v>8031.4152728258978</c:v>
                </c:pt>
                <c:pt idx="14">
                  <c:v>8046.2395077935453</c:v>
                </c:pt>
                <c:pt idx="15">
                  <c:v>8057.319798137567</c:v>
                </c:pt>
                <c:pt idx="16">
                  <c:v>8065.8274013952569</c:v>
                </c:pt>
                <c:pt idx="17">
                  <c:v>8072.567257170077</c:v>
                </c:pt>
                <c:pt idx="18">
                  <c:v>8078.0925553332199</c:v>
                </c:pt>
                <c:pt idx="19">
                  <c:v>8082.783472310879</c:v>
                </c:pt>
                <c:pt idx="20">
                  <c:v>8086.9012821102669</c:v>
                </c:pt>
                <c:pt idx="21">
                  <c:v>8090.6255437872596</c:v>
                </c:pt>
                <c:pt idx="22">
                  <c:v>8094.0796583033316</c:v>
                </c:pt>
                <c:pt idx="23">
                  <c:v>8097.3595620898923</c:v>
                </c:pt>
                <c:pt idx="24">
                  <c:v>8083.0523878911199</c:v>
                </c:pt>
                <c:pt idx="25">
                  <c:v>8079.7580522380067</c:v>
                </c:pt>
                <c:pt idx="26">
                  <c:v>8082.3284080874455</c:v>
                </c:pt>
                <c:pt idx="27">
                  <c:v>8087.7584481678641</c:v>
                </c:pt>
                <c:pt idx="28">
                  <c:v>8094.3493179699753</c:v>
                </c:pt>
                <c:pt idx="29">
                  <c:v>8101.1852401830774</c:v>
                </c:pt>
                <c:pt idx="30">
                  <c:v>8107.8098661663298</c:v>
                </c:pt>
                <c:pt idx="31">
                  <c:v>8114.0284757622003</c:v>
                </c:pt>
                <c:pt idx="32">
                  <c:v>8119.7889639011273</c:v>
                </c:pt>
                <c:pt idx="33">
                  <c:v>8125.1116799930423</c:v>
                </c:pt>
                <c:pt idx="34">
                  <c:v>8130.0492035487505</c:v>
                </c:pt>
                <c:pt idx="35">
                  <c:v>8134.6718383392963</c:v>
                </c:pt>
                <c:pt idx="36">
                  <c:v>8133.9952561422124</c:v>
                </c:pt>
                <c:pt idx="37">
                  <c:v>8132.439148523079</c:v>
                </c:pt>
                <c:pt idx="38">
                  <c:v>8132.112757719382</c:v>
                </c:pt>
                <c:pt idx="39">
                  <c:v>8133.5258127406687</c:v>
                </c:pt>
                <c:pt idx="40">
                  <c:v>8136.4972943946741</c:v>
                </c:pt>
                <c:pt idx="41">
                  <c:v>8140.6163833050668</c:v>
                </c:pt>
                <c:pt idx="42">
                  <c:v>8145.4580205022185</c:v>
                </c:pt>
                <c:pt idx="43">
                  <c:v>8150.6691868719117</c:v>
                </c:pt>
                <c:pt idx="44">
                  <c:v>8155.990975996212</c:v>
                </c:pt>
                <c:pt idx="45">
                  <c:v>8161.2518204120661</c:v>
                </c:pt>
                <c:pt idx="46">
                  <c:v>8166.3502559760364</c:v>
                </c:pt>
                <c:pt idx="47">
                  <c:v>8171.2447323583683</c:v>
                </c:pt>
                <c:pt idx="48">
                  <c:v>8174.180686431424</c:v>
                </c:pt>
                <c:pt idx="49">
                  <c:v>8175.5994006855617</c:v>
                </c:pt>
                <c:pt idx="50">
                  <c:v>8176.3599152901506</c:v>
                </c:pt>
                <c:pt idx="51">
                  <c:v>8177.2120211365154</c:v>
                </c:pt>
                <c:pt idx="52">
                  <c:v>8178.6143924496928</c:v>
                </c:pt>
                <c:pt idx="53">
                  <c:v>8180.7537638978074</c:v>
                </c:pt>
                <c:pt idx="54">
                  <c:v>8183.6255278509734</c:v>
                </c:pt>
                <c:pt idx="55">
                  <c:v>8187.1161087802329</c:v>
                </c:pt>
                <c:pt idx="56">
                  <c:v>8191.0664779709114</c:v>
                </c:pt>
                <c:pt idx="57">
                  <c:v>8195.3136850866194</c:v>
                </c:pt>
                <c:pt idx="58">
                  <c:v>8199.7140099278859</c:v>
                </c:pt>
                <c:pt idx="59">
                  <c:v>8204.1611644772074</c:v>
                </c:pt>
                <c:pt idx="60">
                  <c:v>8207.7566515060025</c:v>
                </c:pt>
                <c:pt idx="61">
                  <c:v>8210.5656494253963</c:v>
                </c:pt>
                <c:pt idx="62">
                  <c:v>8212.6282091610501</c:v>
                </c:pt>
                <c:pt idx="63">
                  <c:v>8214.2063571698272</c:v>
                </c:pt>
                <c:pt idx="64">
                  <c:v>8215.6236226787041</c:v>
                </c:pt>
                <c:pt idx="65">
                  <c:v>8217.1607515327596</c:v>
                </c:pt>
                <c:pt idx="66">
                  <c:v>8219.0092434744911</c:v>
                </c:pt>
                <c:pt idx="67">
                  <c:v>8221.2651840298622</c:v>
                </c:pt>
                <c:pt idx="68">
                  <c:v>8223.9448701299516</c:v>
                </c:pt>
                <c:pt idx="69">
                  <c:v>8227.0085379764569</c:v>
                </c:pt>
                <c:pt idx="70">
                  <c:v>8230.383910726212</c:v>
                </c:pt>
                <c:pt idx="71">
                  <c:v>8233.9923859322353</c:v>
                </c:pt>
                <c:pt idx="72">
                  <c:v>8238</c:v>
                </c:pt>
                <c:pt idx="73">
                  <c:v>8242</c:v>
                </c:pt>
                <c:pt idx="74">
                  <c:v>8246</c:v>
                </c:pt>
                <c:pt idx="75">
                  <c:v>8249</c:v>
                </c:pt>
                <c:pt idx="76">
                  <c:v>8252</c:v>
                </c:pt>
                <c:pt idx="77">
                  <c:v>8255</c:v>
                </c:pt>
                <c:pt idx="78">
                  <c:v>8258</c:v>
                </c:pt>
                <c:pt idx="79">
                  <c:v>8260</c:v>
                </c:pt>
                <c:pt idx="80">
                  <c:v>8263</c:v>
                </c:pt>
                <c:pt idx="81">
                  <c:v>8266</c:v>
                </c:pt>
                <c:pt idx="82">
                  <c:v>8269</c:v>
                </c:pt>
                <c:pt idx="83">
                  <c:v>8272</c:v>
                </c:pt>
                <c:pt idx="84">
                  <c:v>8276</c:v>
                </c:pt>
                <c:pt idx="85">
                  <c:v>8280</c:v>
                </c:pt>
                <c:pt idx="86">
                  <c:v>8283</c:v>
                </c:pt>
                <c:pt idx="87">
                  <c:v>8286</c:v>
                </c:pt>
                <c:pt idx="88">
                  <c:v>8290</c:v>
                </c:pt>
                <c:pt idx="89">
                  <c:v>8293</c:v>
                </c:pt>
                <c:pt idx="90">
                  <c:v>8296</c:v>
                </c:pt>
                <c:pt idx="91">
                  <c:v>8300</c:v>
                </c:pt>
                <c:pt idx="92">
                  <c:v>8303</c:v>
                </c:pt>
                <c:pt idx="93">
                  <c:v>8306</c:v>
                </c:pt>
                <c:pt idx="94">
                  <c:v>8310</c:v>
                </c:pt>
                <c:pt idx="95">
                  <c:v>8313</c:v>
                </c:pt>
                <c:pt idx="96">
                  <c:v>8316</c:v>
                </c:pt>
                <c:pt idx="97">
                  <c:v>8319</c:v>
                </c:pt>
                <c:pt idx="98">
                  <c:v>8323</c:v>
                </c:pt>
                <c:pt idx="99">
                  <c:v>8326</c:v>
                </c:pt>
                <c:pt idx="100">
                  <c:v>8329</c:v>
                </c:pt>
                <c:pt idx="101">
                  <c:v>8333</c:v>
                </c:pt>
                <c:pt idx="102">
                  <c:v>8336</c:v>
                </c:pt>
                <c:pt idx="103">
                  <c:v>8339</c:v>
                </c:pt>
                <c:pt idx="104">
                  <c:v>8343</c:v>
                </c:pt>
                <c:pt idx="105">
                  <c:v>8346</c:v>
                </c:pt>
                <c:pt idx="106">
                  <c:v>8349</c:v>
                </c:pt>
                <c:pt idx="107">
                  <c:v>8353</c:v>
                </c:pt>
                <c:pt idx="108">
                  <c:v>8356</c:v>
                </c:pt>
                <c:pt idx="109">
                  <c:v>8359</c:v>
                </c:pt>
                <c:pt idx="110">
                  <c:v>8363</c:v>
                </c:pt>
                <c:pt idx="111">
                  <c:v>8366</c:v>
                </c:pt>
                <c:pt idx="112">
                  <c:v>8369</c:v>
                </c:pt>
                <c:pt idx="113">
                  <c:v>8372</c:v>
                </c:pt>
                <c:pt idx="114">
                  <c:v>8376</c:v>
                </c:pt>
                <c:pt idx="115">
                  <c:v>8379</c:v>
                </c:pt>
                <c:pt idx="116">
                  <c:v>8382</c:v>
                </c:pt>
                <c:pt idx="117">
                  <c:v>8386</c:v>
                </c:pt>
                <c:pt idx="118">
                  <c:v>8389</c:v>
                </c:pt>
                <c:pt idx="119">
                  <c:v>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0-4269-90F4-4D33381F2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40976"/>
        <c:axId val="255641936"/>
      </c:lineChart>
      <c:catAx>
        <c:axId val="2556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1936"/>
        <c:crosses val="autoZero"/>
        <c:auto val="1"/>
        <c:lblAlgn val="ctr"/>
        <c:lblOffset val="100"/>
        <c:noMultiLvlLbl val="0"/>
      </c:catAx>
      <c:valAx>
        <c:axId val="255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Jumlah Penderita Surab'!$C$6</c:f>
              <c:strCache>
                <c:ptCount val="1"/>
                <c:pt idx="0">
                  <c:v>Jumlah Penderita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Jumlah Penderita Surab'!$C$7:$C$114</c:f>
              <c:numCache>
                <c:formatCode>General</c:formatCode>
                <c:ptCount val="108"/>
                <c:pt idx="0">
                  <c:v>16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9</c:v>
                </c:pt>
                <c:pt idx="60">
                  <c:v>17</c:v>
                </c:pt>
                <c:pt idx="61">
                  <c:v>7</c:v>
                </c:pt>
                <c:pt idx="62">
                  <c:v>12</c:v>
                </c:pt>
                <c:pt idx="63">
                  <c:v>8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8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9-4DB9-AEAE-5751A32BD1A9}"/>
            </c:ext>
          </c:extLst>
        </c:ser>
        <c:ser>
          <c:idx val="1"/>
          <c:order val="1"/>
          <c:tx>
            <c:strRef>
              <c:f>'Forecast Jumlah Penderita Surab'!$G$6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 Jumlah Penderita Surab'!$G$7:$G$126</c:f>
              <c:numCache>
                <c:formatCode>General</c:formatCode>
                <c:ptCount val="120"/>
                <c:pt idx="12">
                  <c:v>15.430894308943092</c:v>
                </c:pt>
                <c:pt idx="13">
                  <c:v>7.1346421203440658</c:v>
                </c:pt>
                <c:pt idx="14">
                  <c:v>3.4794839517599554</c:v>
                </c:pt>
                <c:pt idx="15">
                  <c:v>3.1777717713612699</c:v>
                </c:pt>
                <c:pt idx="16">
                  <c:v>5.0948018127902985</c:v>
                </c:pt>
                <c:pt idx="17">
                  <c:v>1.618965572459143</c:v>
                </c:pt>
                <c:pt idx="18">
                  <c:v>3.3887841251279487</c:v>
                </c:pt>
                <c:pt idx="19">
                  <c:v>1.0249778736172293</c:v>
                </c:pt>
                <c:pt idx="20">
                  <c:v>4.8228812233454761</c:v>
                </c:pt>
                <c:pt idx="21">
                  <c:v>5.9479073356168461</c:v>
                </c:pt>
                <c:pt idx="22">
                  <c:v>2.7564206850459043</c:v>
                </c:pt>
                <c:pt idx="23">
                  <c:v>3.1225972073768125</c:v>
                </c:pt>
                <c:pt idx="24">
                  <c:v>5.472019084685571</c:v>
                </c:pt>
                <c:pt idx="25">
                  <c:v>2.3085705491064692</c:v>
                </c:pt>
                <c:pt idx="26">
                  <c:v>1.5628750384088419</c:v>
                </c:pt>
                <c:pt idx="27">
                  <c:v>2.5474925052752888</c:v>
                </c:pt>
                <c:pt idx="28">
                  <c:v>1.8846269406397429</c:v>
                </c:pt>
                <c:pt idx="29">
                  <c:v>0.28662430899233765</c:v>
                </c:pt>
                <c:pt idx="30">
                  <c:v>6.9301659589045492</c:v>
                </c:pt>
                <c:pt idx="31">
                  <c:v>2.4599881935798917</c:v>
                </c:pt>
                <c:pt idx="32">
                  <c:v>5.8019015588505116</c:v>
                </c:pt>
                <c:pt idx="33">
                  <c:v>6.3526647797042655</c:v>
                </c:pt>
                <c:pt idx="34">
                  <c:v>2.9147360167081224</c:v>
                </c:pt>
                <c:pt idx="35">
                  <c:v>1.5883477180997516</c:v>
                </c:pt>
                <c:pt idx="36">
                  <c:v>2.7656482029904765</c:v>
                </c:pt>
                <c:pt idx="37">
                  <c:v>1.9801670781225373</c:v>
                </c:pt>
                <c:pt idx="38">
                  <c:v>0.82303487975642664</c:v>
                </c:pt>
                <c:pt idx="39">
                  <c:v>0.57424005622385854</c:v>
                </c:pt>
                <c:pt idx="40">
                  <c:v>1.4833749086439421</c:v>
                </c:pt>
                <c:pt idx="41">
                  <c:v>1.2481630587950847</c:v>
                </c:pt>
                <c:pt idx="42">
                  <c:v>3.0934880201963275</c:v>
                </c:pt>
                <c:pt idx="43">
                  <c:v>0.79640152386960705</c:v>
                </c:pt>
                <c:pt idx="44">
                  <c:v>6.3910413730629916</c:v>
                </c:pt>
                <c:pt idx="45">
                  <c:v>6.2404920187778856</c:v>
                </c:pt>
                <c:pt idx="46">
                  <c:v>3.5907906651010411</c:v>
                </c:pt>
                <c:pt idx="47">
                  <c:v>2.1688112590774931</c:v>
                </c:pt>
                <c:pt idx="48">
                  <c:v>3.2561156879689843</c:v>
                </c:pt>
                <c:pt idx="49">
                  <c:v>2.1948373704771611</c:v>
                </c:pt>
                <c:pt idx="50">
                  <c:v>1.2952241649022365</c:v>
                </c:pt>
                <c:pt idx="51">
                  <c:v>1.3106177212297394</c:v>
                </c:pt>
                <c:pt idx="52">
                  <c:v>0.82649663162978149</c:v>
                </c:pt>
                <c:pt idx="53">
                  <c:v>0.56317657379124608</c:v>
                </c:pt>
                <c:pt idx="54">
                  <c:v>0.61163712189525876</c:v>
                </c:pt>
                <c:pt idx="55">
                  <c:v>0.36776683148510303</c:v>
                </c:pt>
                <c:pt idx="56">
                  <c:v>2.6690433897220491</c:v>
                </c:pt>
                <c:pt idx="57">
                  <c:v>1.9978245827943433</c:v>
                </c:pt>
                <c:pt idx="58">
                  <c:v>1.8820732894643941</c:v>
                </c:pt>
                <c:pt idx="59">
                  <c:v>1.413815821468478</c:v>
                </c:pt>
                <c:pt idx="60">
                  <c:v>9.2500718848517192</c:v>
                </c:pt>
                <c:pt idx="61">
                  <c:v>10.049784994999484</c:v>
                </c:pt>
                <c:pt idx="62">
                  <c:v>6.1306460779508738</c:v>
                </c:pt>
                <c:pt idx="63">
                  <c:v>11.257227656157035</c:v>
                </c:pt>
                <c:pt idx="64">
                  <c:v>8.4054126949620347</c:v>
                </c:pt>
                <c:pt idx="65">
                  <c:v>1.8820029172649235</c:v>
                </c:pt>
                <c:pt idx="66">
                  <c:v>6.2561890264605369</c:v>
                </c:pt>
                <c:pt idx="67">
                  <c:v>2.6842579785089447</c:v>
                </c:pt>
                <c:pt idx="68">
                  <c:v>6.7793255302704729</c:v>
                </c:pt>
                <c:pt idx="69">
                  <c:v>5.7863119208233176</c:v>
                </c:pt>
                <c:pt idx="70">
                  <c:v>3.737521830993952</c:v>
                </c:pt>
                <c:pt idx="71">
                  <c:v>2.6547735959647811</c:v>
                </c:pt>
                <c:pt idx="72">
                  <c:v>3.9859073004724852</c:v>
                </c:pt>
                <c:pt idx="73">
                  <c:v>2.3243760479831823</c:v>
                </c:pt>
                <c:pt idx="74">
                  <c:v>2.1011438413508792</c:v>
                </c:pt>
                <c:pt idx="75">
                  <c:v>2.5569512734555611</c:v>
                </c:pt>
                <c:pt idx="76">
                  <c:v>1.4985517023763553</c:v>
                </c:pt>
                <c:pt idx="77">
                  <c:v>0.62603493496811824</c:v>
                </c:pt>
                <c:pt idx="78">
                  <c:v>2.5356474374286271</c:v>
                </c:pt>
                <c:pt idx="79">
                  <c:v>1.4064192734565026</c:v>
                </c:pt>
                <c:pt idx="80">
                  <c:v>2.7187485755832435</c:v>
                </c:pt>
                <c:pt idx="81">
                  <c:v>3.0584430015822179</c:v>
                </c:pt>
                <c:pt idx="82">
                  <c:v>1.6456197653204312</c:v>
                </c:pt>
                <c:pt idx="83">
                  <c:v>0.8864373979524125</c:v>
                </c:pt>
                <c:pt idx="84">
                  <c:v>2.8432249608257485</c:v>
                </c:pt>
                <c:pt idx="85">
                  <c:v>2.1940781024580995</c:v>
                </c:pt>
                <c:pt idx="86">
                  <c:v>1.0649048998022677</c:v>
                </c:pt>
                <c:pt idx="87">
                  <c:v>0.50902432310737755</c:v>
                </c:pt>
                <c:pt idx="88">
                  <c:v>0.1531306059497527</c:v>
                </c:pt>
                <c:pt idx="89">
                  <c:v>-5.6859553592496212E-2</c:v>
                </c:pt>
                <c:pt idx="90">
                  <c:v>-0.20542105462141061</c:v>
                </c:pt>
                <c:pt idx="91">
                  <c:v>-0.45932036416144639</c:v>
                </c:pt>
                <c:pt idx="92">
                  <c:v>-0.46859737482727393</c:v>
                </c:pt>
                <c:pt idx="93">
                  <c:v>-0.50741299199087342</c:v>
                </c:pt>
                <c:pt idx="94">
                  <c:v>-0.34039521766305897</c:v>
                </c:pt>
                <c:pt idx="95">
                  <c:v>-0.14012008970417672</c:v>
                </c:pt>
                <c:pt idx="96">
                  <c:v>1.3226605157354236E-2</c:v>
                </c:pt>
                <c:pt idx="97">
                  <c:v>-3.3637688388178967E-2</c:v>
                </c:pt>
                <c:pt idx="98">
                  <c:v>7.4468941057285955E-4</c:v>
                </c:pt>
                <c:pt idx="99">
                  <c:v>-0.18245431703783263</c:v>
                </c:pt>
                <c:pt idx="100">
                  <c:v>-0.39201170929188223</c:v>
                </c:pt>
                <c:pt idx="101">
                  <c:v>-0.14802867163260899</c:v>
                </c:pt>
                <c:pt idx="102">
                  <c:v>0.13097059600478406</c:v>
                </c:pt>
                <c:pt idx="103">
                  <c:v>-5.908354900636687E-3</c:v>
                </c:pt>
                <c:pt idx="104">
                  <c:v>-0.13641994010807015</c:v>
                </c:pt>
                <c:pt idx="105">
                  <c:v>0.27005898366890424</c:v>
                </c:pt>
                <c:pt idx="106">
                  <c:v>3.006504976401335</c:v>
                </c:pt>
                <c:pt idx="107">
                  <c:v>-0.15699704864939573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9-4DB9-AEAE-5751A32B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40976"/>
        <c:axId val="255641936"/>
      </c:lineChart>
      <c:catAx>
        <c:axId val="2556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1936"/>
        <c:crosses val="autoZero"/>
        <c:auto val="1"/>
        <c:lblAlgn val="ctr"/>
        <c:lblOffset val="100"/>
        <c:noMultiLvlLbl val="0"/>
      </c:catAx>
      <c:valAx>
        <c:axId val="255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DPT1 Surabaya'!$C$6</c:f>
              <c:strCache>
                <c:ptCount val="1"/>
                <c:pt idx="0">
                  <c:v>Cakupan DPT1 %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DPT1 Surabaya'!$C$7:$C$114</c:f>
              <c:numCache>
                <c:formatCode>General</c:formatCode>
                <c:ptCount val="108"/>
                <c:pt idx="0">
                  <c:v>7.94</c:v>
                </c:pt>
                <c:pt idx="1">
                  <c:v>7.16</c:v>
                </c:pt>
                <c:pt idx="2">
                  <c:v>7.21</c:v>
                </c:pt>
                <c:pt idx="3">
                  <c:v>7.55</c:v>
                </c:pt>
                <c:pt idx="4">
                  <c:v>6.61</c:v>
                </c:pt>
                <c:pt idx="5">
                  <c:v>8.42</c:v>
                </c:pt>
                <c:pt idx="6">
                  <c:v>7.65</c:v>
                </c:pt>
                <c:pt idx="7">
                  <c:v>8.67</c:v>
                </c:pt>
                <c:pt idx="8">
                  <c:v>8.49</c:v>
                </c:pt>
                <c:pt idx="9">
                  <c:v>7.99</c:v>
                </c:pt>
                <c:pt idx="10">
                  <c:v>8.32</c:v>
                </c:pt>
                <c:pt idx="11">
                  <c:v>14.44</c:v>
                </c:pt>
                <c:pt idx="12">
                  <c:v>7.92</c:v>
                </c:pt>
                <c:pt idx="13">
                  <c:v>7.81</c:v>
                </c:pt>
                <c:pt idx="14">
                  <c:v>7.09</c:v>
                </c:pt>
                <c:pt idx="15">
                  <c:v>7.5</c:v>
                </c:pt>
                <c:pt idx="16">
                  <c:v>7.79</c:v>
                </c:pt>
                <c:pt idx="17">
                  <c:v>8.02</c:v>
                </c:pt>
                <c:pt idx="18">
                  <c:v>7.22</c:v>
                </c:pt>
                <c:pt idx="19">
                  <c:v>8.9600000000000009</c:v>
                </c:pt>
                <c:pt idx="20">
                  <c:v>7.9</c:v>
                </c:pt>
                <c:pt idx="21">
                  <c:v>7.89</c:v>
                </c:pt>
                <c:pt idx="22">
                  <c:v>8.4499999999999993</c:v>
                </c:pt>
                <c:pt idx="23">
                  <c:v>9.3000000000000007</c:v>
                </c:pt>
                <c:pt idx="24">
                  <c:v>6.51</c:v>
                </c:pt>
                <c:pt idx="25">
                  <c:v>6.48</c:v>
                </c:pt>
                <c:pt idx="26">
                  <c:v>7.33</c:v>
                </c:pt>
                <c:pt idx="27">
                  <c:v>7.52</c:v>
                </c:pt>
                <c:pt idx="28">
                  <c:v>7.53</c:v>
                </c:pt>
                <c:pt idx="29">
                  <c:v>6.7</c:v>
                </c:pt>
                <c:pt idx="30">
                  <c:v>7.43</c:v>
                </c:pt>
                <c:pt idx="31">
                  <c:v>8.14</c:v>
                </c:pt>
                <c:pt idx="32">
                  <c:v>8.3800000000000008</c:v>
                </c:pt>
                <c:pt idx="33">
                  <c:v>7.43</c:v>
                </c:pt>
                <c:pt idx="34">
                  <c:v>7.84</c:v>
                </c:pt>
                <c:pt idx="35">
                  <c:v>10.199999999999999</c:v>
                </c:pt>
                <c:pt idx="36">
                  <c:v>7.59</c:v>
                </c:pt>
                <c:pt idx="37">
                  <c:v>7.63</c:v>
                </c:pt>
                <c:pt idx="38">
                  <c:v>6.93</c:v>
                </c:pt>
                <c:pt idx="39">
                  <c:v>8.14</c:v>
                </c:pt>
                <c:pt idx="40">
                  <c:v>7.32</c:v>
                </c:pt>
                <c:pt idx="41">
                  <c:v>8.75</c:v>
                </c:pt>
                <c:pt idx="42">
                  <c:v>8.07</c:v>
                </c:pt>
                <c:pt idx="43">
                  <c:v>9.1199999999999992</c:v>
                </c:pt>
                <c:pt idx="44">
                  <c:v>9.0299999999999994</c:v>
                </c:pt>
                <c:pt idx="45">
                  <c:v>7.84</c:v>
                </c:pt>
                <c:pt idx="46">
                  <c:v>7.45</c:v>
                </c:pt>
                <c:pt idx="47">
                  <c:v>7.75</c:v>
                </c:pt>
                <c:pt idx="48">
                  <c:v>7.69</c:v>
                </c:pt>
                <c:pt idx="49">
                  <c:v>7.91</c:v>
                </c:pt>
                <c:pt idx="50">
                  <c:v>8.3800000000000008</c:v>
                </c:pt>
                <c:pt idx="51">
                  <c:v>7.57</c:v>
                </c:pt>
                <c:pt idx="52">
                  <c:v>7.35</c:v>
                </c:pt>
                <c:pt idx="53">
                  <c:v>7.63</c:v>
                </c:pt>
                <c:pt idx="54">
                  <c:v>8.2200000000000006</c:v>
                </c:pt>
                <c:pt idx="55">
                  <c:v>8.39</c:v>
                </c:pt>
                <c:pt idx="56">
                  <c:v>8.06</c:v>
                </c:pt>
                <c:pt idx="57">
                  <c:v>8.9499999999999993</c:v>
                </c:pt>
                <c:pt idx="58">
                  <c:v>7.83</c:v>
                </c:pt>
                <c:pt idx="59">
                  <c:v>8.06</c:v>
                </c:pt>
                <c:pt idx="60">
                  <c:v>8.34</c:v>
                </c:pt>
                <c:pt idx="61">
                  <c:v>7.69</c:v>
                </c:pt>
                <c:pt idx="62">
                  <c:v>8.14</c:v>
                </c:pt>
                <c:pt idx="63">
                  <c:v>8.8699999999999992</c:v>
                </c:pt>
                <c:pt idx="64">
                  <c:v>8.49</c:v>
                </c:pt>
                <c:pt idx="65">
                  <c:v>8.0299999999999994</c:v>
                </c:pt>
                <c:pt idx="66">
                  <c:v>8.7100000000000009</c:v>
                </c:pt>
                <c:pt idx="67">
                  <c:v>8.76</c:v>
                </c:pt>
                <c:pt idx="68">
                  <c:v>8.3800000000000008</c:v>
                </c:pt>
                <c:pt idx="69">
                  <c:v>8.25</c:v>
                </c:pt>
                <c:pt idx="70">
                  <c:v>8.34</c:v>
                </c:pt>
                <c:pt idx="71">
                  <c:v>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5-4E00-A033-E81AAB2E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54080"/>
        <c:axId val="966856000"/>
      </c:lineChart>
      <c:catAx>
        <c:axId val="9668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6000"/>
        <c:crosses val="autoZero"/>
        <c:auto val="1"/>
        <c:lblAlgn val="ctr"/>
        <c:lblOffset val="100"/>
        <c:noMultiLvlLbl val="0"/>
      </c:catAx>
      <c:valAx>
        <c:axId val="966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DPT1 Surabaya'!$C$6</c:f>
              <c:strCache>
                <c:ptCount val="1"/>
                <c:pt idx="0">
                  <c:v>Cakupan DPT1 %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DPT1 Surabaya'!$C$7:$C$114</c:f>
              <c:numCache>
                <c:formatCode>General</c:formatCode>
                <c:ptCount val="108"/>
                <c:pt idx="0">
                  <c:v>7.94</c:v>
                </c:pt>
                <c:pt idx="1">
                  <c:v>7.16</c:v>
                </c:pt>
                <c:pt idx="2">
                  <c:v>7.21</c:v>
                </c:pt>
                <c:pt idx="3">
                  <c:v>7.55</c:v>
                </c:pt>
                <c:pt idx="4">
                  <c:v>6.61</c:v>
                </c:pt>
                <c:pt idx="5">
                  <c:v>8.42</c:v>
                </c:pt>
                <c:pt idx="6">
                  <c:v>7.65</c:v>
                </c:pt>
                <c:pt idx="7">
                  <c:v>8.67</c:v>
                </c:pt>
                <c:pt idx="8">
                  <c:v>8.49</c:v>
                </c:pt>
                <c:pt idx="9">
                  <c:v>7.99</c:v>
                </c:pt>
                <c:pt idx="10">
                  <c:v>8.32</c:v>
                </c:pt>
                <c:pt idx="11">
                  <c:v>14.44</c:v>
                </c:pt>
                <c:pt idx="12">
                  <c:v>7.92</c:v>
                </c:pt>
                <c:pt idx="13">
                  <c:v>7.81</c:v>
                </c:pt>
                <c:pt idx="14">
                  <c:v>7.09</c:v>
                </c:pt>
                <c:pt idx="15">
                  <c:v>7.5</c:v>
                </c:pt>
                <c:pt idx="16">
                  <c:v>7.79</c:v>
                </c:pt>
                <c:pt idx="17">
                  <c:v>8.02</c:v>
                </c:pt>
                <c:pt idx="18">
                  <c:v>7.22</c:v>
                </c:pt>
                <c:pt idx="19">
                  <c:v>8.9600000000000009</c:v>
                </c:pt>
                <c:pt idx="20">
                  <c:v>7.9</c:v>
                </c:pt>
                <c:pt idx="21">
                  <c:v>7.89</c:v>
                </c:pt>
                <c:pt idx="22">
                  <c:v>8.4499999999999993</c:v>
                </c:pt>
                <c:pt idx="23">
                  <c:v>9.3000000000000007</c:v>
                </c:pt>
                <c:pt idx="24">
                  <c:v>6.51</c:v>
                </c:pt>
                <c:pt idx="25">
                  <c:v>6.48</c:v>
                </c:pt>
                <c:pt idx="26">
                  <c:v>7.33</c:v>
                </c:pt>
                <c:pt idx="27">
                  <c:v>7.52</c:v>
                </c:pt>
                <c:pt idx="28">
                  <c:v>7.53</c:v>
                </c:pt>
                <c:pt idx="29">
                  <c:v>6.7</c:v>
                </c:pt>
                <c:pt idx="30">
                  <c:v>7.43</c:v>
                </c:pt>
                <c:pt idx="31">
                  <c:v>8.14</c:v>
                </c:pt>
                <c:pt idx="32">
                  <c:v>8.3800000000000008</c:v>
                </c:pt>
                <c:pt idx="33">
                  <c:v>7.43</c:v>
                </c:pt>
                <c:pt idx="34">
                  <c:v>7.84</c:v>
                </c:pt>
                <c:pt idx="35">
                  <c:v>10.199999999999999</c:v>
                </c:pt>
                <c:pt idx="36">
                  <c:v>7.59</c:v>
                </c:pt>
                <c:pt idx="37">
                  <c:v>7.63</c:v>
                </c:pt>
                <c:pt idx="38">
                  <c:v>6.93</c:v>
                </c:pt>
                <c:pt idx="39">
                  <c:v>8.14</c:v>
                </c:pt>
                <c:pt idx="40">
                  <c:v>7.32</c:v>
                </c:pt>
                <c:pt idx="41">
                  <c:v>8.75</c:v>
                </c:pt>
                <c:pt idx="42">
                  <c:v>8.07</c:v>
                </c:pt>
                <c:pt idx="43">
                  <c:v>9.1199999999999992</c:v>
                </c:pt>
                <c:pt idx="44">
                  <c:v>9.0299999999999994</c:v>
                </c:pt>
                <c:pt idx="45">
                  <c:v>7.84</c:v>
                </c:pt>
                <c:pt idx="46">
                  <c:v>7.45</c:v>
                </c:pt>
                <c:pt idx="47">
                  <c:v>7.75</c:v>
                </c:pt>
                <c:pt idx="48">
                  <c:v>7.69</c:v>
                </c:pt>
                <c:pt idx="49">
                  <c:v>7.91</c:v>
                </c:pt>
                <c:pt idx="50">
                  <c:v>8.3800000000000008</c:v>
                </c:pt>
                <c:pt idx="51">
                  <c:v>7.57</c:v>
                </c:pt>
                <c:pt idx="52">
                  <c:v>7.35</c:v>
                </c:pt>
                <c:pt idx="53">
                  <c:v>7.63</c:v>
                </c:pt>
                <c:pt idx="54">
                  <c:v>8.2200000000000006</c:v>
                </c:pt>
                <c:pt idx="55">
                  <c:v>8.39</c:v>
                </c:pt>
                <c:pt idx="56">
                  <c:v>8.06</c:v>
                </c:pt>
                <c:pt idx="57">
                  <c:v>8.9499999999999993</c:v>
                </c:pt>
                <c:pt idx="58">
                  <c:v>7.83</c:v>
                </c:pt>
                <c:pt idx="59">
                  <c:v>8.06</c:v>
                </c:pt>
                <c:pt idx="60">
                  <c:v>8.34</c:v>
                </c:pt>
                <c:pt idx="61">
                  <c:v>7.69</c:v>
                </c:pt>
                <c:pt idx="62">
                  <c:v>8.14</c:v>
                </c:pt>
                <c:pt idx="63">
                  <c:v>8.8699999999999992</c:v>
                </c:pt>
                <c:pt idx="64">
                  <c:v>8.49</c:v>
                </c:pt>
                <c:pt idx="65">
                  <c:v>8.0299999999999994</c:v>
                </c:pt>
                <c:pt idx="66">
                  <c:v>8.7100000000000009</c:v>
                </c:pt>
                <c:pt idx="67">
                  <c:v>8.76</c:v>
                </c:pt>
                <c:pt idx="68">
                  <c:v>8.3800000000000008</c:v>
                </c:pt>
                <c:pt idx="69">
                  <c:v>8.25</c:v>
                </c:pt>
                <c:pt idx="70">
                  <c:v>8.34</c:v>
                </c:pt>
                <c:pt idx="71">
                  <c:v>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1-433C-9EC2-544D6F8C8F62}"/>
            </c:ext>
          </c:extLst>
        </c:ser>
        <c:ser>
          <c:idx val="1"/>
          <c:order val="1"/>
          <c:tx>
            <c:strRef>
              <c:f>'Forecast DPT1 Surabaya'!$G$6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 DPT1 Surabaya'!$G$7:$G$126</c:f>
              <c:numCache>
                <c:formatCode>General</c:formatCode>
                <c:ptCount val="120"/>
                <c:pt idx="12">
                  <c:v>7.9096996847519501</c:v>
                </c:pt>
                <c:pt idx="13">
                  <c:v>7.1054302172634856</c:v>
                </c:pt>
                <c:pt idx="14">
                  <c:v>7.1335024334488759</c:v>
                </c:pt>
                <c:pt idx="15">
                  <c:v>7.4437247766219574</c:v>
                </c:pt>
                <c:pt idx="16">
                  <c:v>6.4946294253041081</c:v>
                </c:pt>
                <c:pt idx="17">
                  <c:v>8.2581166375120443</c:v>
                </c:pt>
                <c:pt idx="18">
                  <c:v>7.4810446089452771</c:v>
                </c:pt>
                <c:pt idx="19">
                  <c:v>8.4523163489735325</c:v>
                </c:pt>
                <c:pt idx="20">
                  <c:v>8.2565924307157061</c:v>
                </c:pt>
                <c:pt idx="21">
                  <c:v>7.7464502945805949</c:v>
                </c:pt>
                <c:pt idx="22">
                  <c:v>8.0442836495905166</c:v>
                </c:pt>
                <c:pt idx="23">
                  <c:v>13.927862426031187</c:v>
                </c:pt>
                <c:pt idx="24">
                  <c:v>7.6240441606850062</c:v>
                </c:pt>
                <c:pt idx="25">
                  <c:v>7.3164150806616934</c:v>
                </c:pt>
                <c:pt idx="26">
                  <c:v>6.8126168296117893</c:v>
                </c:pt>
                <c:pt idx="27">
                  <c:v>7.1716743571875563</c:v>
                </c:pt>
                <c:pt idx="28">
                  <c:v>7.1021866939447431</c:v>
                </c:pt>
                <c:pt idx="29">
                  <c:v>7.7251107121600535</c:v>
                </c:pt>
                <c:pt idx="30">
                  <c:v>6.9491182950478905</c:v>
                </c:pt>
                <c:pt idx="31">
                  <c:v>8.386213608068017</c:v>
                </c:pt>
                <c:pt idx="32">
                  <c:v>7.5938845840867408</c:v>
                </c:pt>
                <c:pt idx="33">
                  <c:v>7.4418476106825615</c:v>
                </c:pt>
                <c:pt idx="34">
                  <c:v>7.8879786574373272</c:v>
                </c:pt>
                <c:pt idx="35">
                  <c:v>10.02964917715045</c:v>
                </c:pt>
                <c:pt idx="36">
                  <c:v>6.4558045403591606</c:v>
                </c:pt>
                <c:pt idx="37">
                  <c:v>6.3666193723322957</c:v>
                </c:pt>
                <c:pt idx="38">
                  <c:v>6.8287135520784554</c:v>
                </c:pt>
                <c:pt idx="39">
                  <c:v>7.0666630563766537</c:v>
                </c:pt>
                <c:pt idx="40">
                  <c:v>7.0738332374385768</c:v>
                </c:pt>
                <c:pt idx="41">
                  <c:v>6.6917983789552578</c:v>
                </c:pt>
                <c:pt idx="42">
                  <c:v>7.0196948152841925</c:v>
                </c:pt>
                <c:pt idx="43">
                  <c:v>7.9405737509503025</c:v>
                </c:pt>
                <c:pt idx="44">
                  <c:v>7.9330727164405648</c:v>
                </c:pt>
                <c:pt idx="45">
                  <c:v>7.2702539816886809</c:v>
                </c:pt>
                <c:pt idx="46">
                  <c:v>7.7269580808183971</c:v>
                </c:pt>
                <c:pt idx="47">
                  <c:v>10.040894431147747</c:v>
                </c:pt>
                <c:pt idx="48">
                  <c:v>7.2106912993558643</c:v>
                </c:pt>
                <c:pt idx="49">
                  <c:v>7.2396204685962653</c:v>
                </c:pt>
                <c:pt idx="50">
                  <c:v>6.8963408975659117</c:v>
                </c:pt>
                <c:pt idx="51">
                  <c:v>7.8690632202358577</c:v>
                </c:pt>
                <c:pt idx="52">
                  <c:v>7.3045453384825318</c:v>
                </c:pt>
                <c:pt idx="53">
                  <c:v>8.2497759758572311</c:v>
                </c:pt>
                <c:pt idx="54">
                  <c:v>7.8584546168859619</c:v>
                </c:pt>
                <c:pt idx="55">
                  <c:v>8.8937875227815475</c:v>
                </c:pt>
                <c:pt idx="56">
                  <c:v>8.8260398792554255</c:v>
                </c:pt>
                <c:pt idx="57">
                  <c:v>7.7658395769315254</c:v>
                </c:pt>
                <c:pt idx="58">
                  <c:v>7.6205831722420836</c:v>
                </c:pt>
                <c:pt idx="59">
                  <c:v>8.5121178362118979</c:v>
                </c:pt>
                <c:pt idx="60">
                  <c:v>7.6649715441521815</c:v>
                </c:pt>
                <c:pt idx="61">
                  <c:v>7.8432657291007724</c:v>
                </c:pt>
                <c:pt idx="62">
                  <c:v>8.0862218110467143</c:v>
                </c:pt>
                <c:pt idx="63">
                  <c:v>7.7749576057319043</c:v>
                </c:pt>
                <c:pt idx="64">
                  <c:v>7.4623608405953927</c:v>
                </c:pt>
                <c:pt idx="65">
                  <c:v>7.9546998816033181</c:v>
                </c:pt>
                <c:pt idx="66">
                  <c:v>8.285702169116707</c:v>
                </c:pt>
                <c:pt idx="67">
                  <c:v>8.7256909840169232</c:v>
                </c:pt>
                <c:pt idx="68">
                  <c:v>8.4822879333297703</c:v>
                </c:pt>
                <c:pt idx="69">
                  <c:v>8.843446056975532</c:v>
                </c:pt>
                <c:pt idx="70">
                  <c:v>7.9820818787380308</c:v>
                </c:pt>
                <c:pt idx="71">
                  <c:v>8.4239891849863398</c:v>
                </c:pt>
                <c:pt idx="72">
                  <c:v>8.390204046564131</c:v>
                </c:pt>
                <c:pt idx="73">
                  <c:v>7.968887481472426</c:v>
                </c:pt>
                <c:pt idx="74">
                  <c:v>8.3801668005158714</c:v>
                </c:pt>
                <c:pt idx="75">
                  <c:v>8.8331989634946719</c:v>
                </c:pt>
                <c:pt idx="76">
                  <c:v>8.4586167619788757</c:v>
                </c:pt>
                <c:pt idx="77">
                  <c:v>8.2588730794651735</c:v>
                </c:pt>
                <c:pt idx="78">
                  <c:v>8.8546100726730828</c:v>
                </c:pt>
                <c:pt idx="79">
                  <c:v>9.0152467294005056</c:v>
                </c:pt>
                <c:pt idx="80">
                  <c:v>8.6598867930195027</c:v>
                </c:pt>
                <c:pt idx="81">
                  <c:v>8.6675187774454479</c:v>
                </c:pt>
                <c:pt idx="82">
                  <c:v>8.4813761931324017</c:v>
                </c:pt>
                <c:pt idx="83">
                  <c:v>8.2911955415230167</c:v>
                </c:pt>
                <c:pt idx="84">
                  <c:v>8.6358297814239293</c:v>
                </c:pt>
                <c:pt idx="85">
                  <c:v>8.2016112928421556</c:v>
                </c:pt>
                <c:pt idx="86">
                  <c:v>8.6243074767641197</c:v>
                </c:pt>
                <c:pt idx="87">
                  <c:v>9.0899146500060031</c:v>
                </c:pt>
                <c:pt idx="88">
                  <c:v>8.7038521860782119</c:v>
                </c:pt>
                <c:pt idx="89">
                  <c:v>8.4977403481238216</c:v>
                </c:pt>
                <c:pt idx="90">
                  <c:v>9.1100917812107571</c:v>
                </c:pt>
                <c:pt idx="91">
                  <c:v>9.2747393534174165</c:v>
                </c:pt>
                <c:pt idx="92">
                  <c:v>8.9085543593794849</c:v>
                </c:pt>
                <c:pt idx="93">
                  <c:v>8.9158113544255659</c:v>
                </c:pt>
                <c:pt idx="94">
                  <c:v>8.7237578567454683</c:v>
                </c:pt>
                <c:pt idx="95">
                  <c:v>8.5275792525248573</c:v>
                </c:pt>
                <c:pt idx="96">
                  <c:v>8.8814555162837294</c:v>
                </c:pt>
                <c:pt idx="97">
                  <c:v>8.4343351042118844</c:v>
                </c:pt>
                <c:pt idx="98">
                  <c:v>8.8684481530123698</c:v>
                </c:pt>
                <c:pt idx="99">
                  <c:v>9.3466303365173324</c:v>
                </c:pt>
                <c:pt idx="100">
                  <c:v>8.9490876101775481</c:v>
                </c:pt>
                <c:pt idx="101">
                  <c:v>8.7366076167824698</c:v>
                </c:pt>
                <c:pt idx="102">
                  <c:v>9.365573489748428</c:v>
                </c:pt>
                <c:pt idx="103">
                  <c:v>9.5342319774343292</c:v>
                </c:pt>
                <c:pt idx="104">
                  <c:v>9.1572219257394671</c:v>
                </c:pt>
                <c:pt idx="105">
                  <c:v>9.1641039314056822</c:v>
                </c:pt>
                <c:pt idx="106">
                  <c:v>8.966139520358535</c:v>
                </c:pt>
                <c:pt idx="107">
                  <c:v>8.763962963526696</c:v>
                </c:pt>
                <c:pt idx="108">
                  <c:v>9.127081251143526</c:v>
                </c:pt>
                <c:pt idx="109">
                  <c:v>8.6670589155816149</c:v>
                </c:pt>
                <c:pt idx="110">
                  <c:v>9.1125888292606181</c:v>
                </c:pt>
                <c:pt idx="111">
                  <c:v>9.6033460230286618</c:v>
                </c:pt>
                <c:pt idx="112">
                  <c:v>9.194323034276886</c:v>
                </c:pt>
                <c:pt idx="113">
                  <c:v>8.9754748854411197</c:v>
                </c:pt>
                <c:pt idx="114">
                  <c:v>9.6210551982861006</c:v>
                </c:pt>
                <c:pt idx="115">
                  <c:v>9.79372460145124</c:v>
                </c:pt>
                <c:pt idx="116">
                  <c:v>9.4058894920994494</c:v>
                </c:pt>
                <c:pt idx="117">
                  <c:v>9.4123965083857986</c:v>
                </c:pt>
                <c:pt idx="118">
                  <c:v>9.2085211839716035</c:v>
                </c:pt>
                <c:pt idx="119">
                  <c:v>9.0003466745285365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1-433C-9EC2-544D6F8C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40976"/>
        <c:axId val="255641936"/>
      </c:lineChart>
      <c:catAx>
        <c:axId val="2556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1936"/>
        <c:crosses val="autoZero"/>
        <c:auto val="1"/>
        <c:lblAlgn val="ctr"/>
        <c:lblOffset val="100"/>
        <c:noMultiLvlLbl val="0"/>
      </c:catAx>
      <c:valAx>
        <c:axId val="255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Kasus Difteri di Tulungagung Tahun 2013-2018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04614642002644E-2"/>
          <c:y val="0.12120772946859906"/>
          <c:w val="0.90463302166804749"/>
          <c:h val="0.4518517250561071"/>
        </c:manualLayout>
      </c:layout>
      <c:lineChart>
        <c:grouping val="standard"/>
        <c:varyColors val="0"/>
        <c:ser>
          <c:idx val="0"/>
          <c:order val="0"/>
          <c:tx>
            <c:strRef>
              <c:f>[1]Tulungagung!$B$1</c:f>
              <c:strCache>
                <c:ptCount val="1"/>
                <c:pt idx="0">
                  <c:v>Jumlah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[1]Tulungagung!$A$2:$A$73</c:f>
              <c:numCache>
                <c:formatCode>General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[1]Tulungagung!$B$2:$B$73</c:f>
              <c:numCache>
                <c:formatCode>General</c:formatCode>
                <c:ptCount val="7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10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7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2-4F3C-988F-3C9BCE0528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8613328"/>
        <c:axId val="688613000"/>
      </c:lineChart>
      <c:catAx>
        <c:axId val="68861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13000"/>
        <c:crosses val="autoZero"/>
        <c:auto val="1"/>
        <c:lblAlgn val="ctr"/>
        <c:lblOffset val="100"/>
        <c:noMultiLvlLbl val="0"/>
      </c:catAx>
      <c:valAx>
        <c:axId val="6886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Kasus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DPT2 Surabaya'!$C$6</c:f>
              <c:strCache>
                <c:ptCount val="1"/>
                <c:pt idx="0">
                  <c:v>Cakupan DPT2 %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DPT2 Surabaya'!$C$7:$C$114</c:f>
              <c:numCache>
                <c:formatCode>General</c:formatCode>
                <c:ptCount val="108"/>
                <c:pt idx="0">
                  <c:v>7.29</c:v>
                </c:pt>
                <c:pt idx="1">
                  <c:v>6.89</c:v>
                </c:pt>
                <c:pt idx="2">
                  <c:v>7.31</c:v>
                </c:pt>
                <c:pt idx="3">
                  <c:v>7.22</c:v>
                </c:pt>
                <c:pt idx="4">
                  <c:v>6.21</c:v>
                </c:pt>
                <c:pt idx="5">
                  <c:v>8.1</c:v>
                </c:pt>
                <c:pt idx="6">
                  <c:v>7.2</c:v>
                </c:pt>
                <c:pt idx="7">
                  <c:v>8.06</c:v>
                </c:pt>
                <c:pt idx="8">
                  <c:v>8.41</c:v>
                </c:pt>
                <c:pt idx="9">
                  <c:v>7.91</c:v>
                </c:pt>
                <c:pt idx="10">
                  <c:v>8.59</c:v>
                </c:pt>
                <c:pt idx="11">
                  <c:v>12.17</c:v>
                </c:pt>
                <c:pt idx="12">
                  <c:v>7.27</c:v>
                </c:pt>
                <c:pt idx="13">
                  <c:v>7.85</c:v>
                </c:pt>
                <c:pt idx="14">
                  <c:v>7.28</c:v>
                </c:pt>
                <c:pt idx="15">
                  <c:v>7.3</c:v>
                </c:pt>
                <c:pt idx="16">
                  <c:v>7.39</c:v>
                </c:pt>
                <c:pt idx="17">
                  <c:v>7.44</c:v>
                </c:pt>
                <c:pt idx="18">
                  <c:v>6.73</c:v>
                </c:pt>
                <c:pt idx="19">
                  <c:v>8.68</c:v>
                </c:pt>
                <c:pt idx="20">
                  <c:v>7.9</c:v>
                </c:pt>
                <c:pt idx="21">
                  <c:v>7.29</c:v>
                </c:pt>
                <c:pt idx="22">
                  <c:v>8.5</c:v>
                </c:pt>
                <c:pt idx="23">
                  <c:v>9.02</c:v>
                </c:pt>
                <c:pt idx="24">
                  <c:v>6.29</c:v>
                </c:pt>
                <c:pt idx="25">
                  <c:v>6.43</c:v>
                </c:pt>
                <c:pt idx="26">
                  <c:v>7.29</c:v>
                </c:pt>
                <c:pt idx="27">
                  <c:v>7.49</c:v>
                </c:pt>
                <c:pt idx="28">
                  <c:v>7.51</c:v>
                </c:pt>
                <c:pt idx="29">
                  <c:v>6.25</c:v>
                </c:pt>
                <c:pt idx="30">
                  <c:v>6.86</c:v>
                </c:pt>
                <c:pt idx="31">
                  <c:v>7.75</c:v>
                </c:pt>
                <c:pt idx="32">
                  <c:v>8.01</c:v>
                </c:pt>
                <c:pt idx="33">
                  <c:v>6.86</c:v>
                </c:pt>
                <c:pt idx="34">
                  <c:v>8.02</c:v>
                </c:pt>
                <c:pt idx="35">
                  <c:v>10.63</c:v>
                </c:pt>
                <c:pt idx="36">
                  <c:v>7.11</c:v>
                </c:pt>
                <c:pt idx="37">
                  <c:v>7.71</c:v>
                </c:pt>
                <c:pt idx="38">
                  <c:v>6.91</c:v>
                </c:pt>
                <c:pt idx="39">
                  <c:v>7.84</c:v>
                </c:pt>
                <c:pt idx="40">
                  <c:v>7.16</c:v>
                </c:pt>
                <c:pt idx="41">
                  <c:v>8.11</c:v>
                </c:pt>
                <c:pt idx="42">
                  <c:v>7.72</c:v>
                </c:pt>
                <c:pt idx="43">
                  <c:v>8.49</c:v>
                </c:pt>
                <c:pt idx="44">
                  <c:v>9.0500000000000007</c:v>
                </c:pt>
                <c:pt idx="45">
                  <c:v>8.23</c:v>
                </c:pt>
                <c:pt idx="46">
                  <c:v>7.86</c:v>
                </c:pt>
                <c:pt idx="47">
                  <c:v>8.11</c:v>
                </c:pt>
                <c:pt idx="48">
                  <c:v>7.19</c:v>
                </c:pt>
                <c:pt idx="49">
                  <c:v>7.95</c:v>
                </c:pt>
                <c:pt idx="50">
                  <c:v>8.5</c:v>
                </c:pt>
                <c:pt idx="51">
                  <c:v>7.1</c:v>
                </c:pt>
                <c:pt idx="52">
                  <c:v>7.43</c:v>
                </c:pt>
                <c:pt idx="53">
                  <c:v>7.1</c:v>
                </c:pt>
                <c:pt idx="54">
                  <c:v>7.67</c:v>
                </c:pt>
                <c:pt idx="55">
                  <c:v>7.83</c:v>
                </c:pt>
                <c:pt idx="56">
                  <c:v>8.15</c:v>
                </c:pt>
                <c:pt idx="57">
                  <c:v>8.56</c:v>
                </c:pt>
                <c:pt idx="58">
                  <c:v>7.75</c:v>
                </c:pt>
                <c:pt idx="59">
                  <c:v>7.9</c:v>
                </c:pt>
                <c:pt idx="60">
                  <c:v>7.82</c:v>
                </c:pt>
                <c:pt idx="61">
                  <c:v>7.37</c:v>
                </c:pt>
                <c:pt idx="62">
                  <c:v>8.25</c:v>
                </c:pt>
                <c:pt idx="63">
                  <c:v>8.99</c:v>
                </c:pt>
                <c:pt idx="64">
                  <c:v>8.25</c:v>
                </c:pt>
                <c:pt idx="65">
                  <c:v>7.83</c:v>
                </c:pt>
                <c:pt idx="66">
                  <c:v>8.51</c:v>
                </c:pt>
                <c:pt idx="67">
                  <c:v>8.64</c:v>
                </c:pt>
                <c:pt idx="68">
                  <c:v>8.33</c:v>
                </c:pt>
                <c:pt idx="69">
                  <c:v>7.97</c:v>
                </c:pt>
                <c:pt idx="70">
                  <c:v>8.11</c:v>
                </c:pt>
                <c:pt idx="71">
                  <c:v>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C-469E-84F3-3AC64F50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54080"/>
        <c:axId val="966856000"/>
      </c:lineChart>
      <c:catAx>
        <c:axId val="9668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6000"/>
        <c:crosses val="autoZero"/>
        <c:auto val="1"/>
        <c:lblAlgn val="ctr"/>
        <c:lblOffset val="100"/>
        <c:noMultiLvlLbl val="0"/>
      </c:catAx>
      <c:valAx>
        <c:axId val="966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DPT2 Surabaya'!$C$6</c:f>
              <c:strCache>
                <c:ptCount val="1"/>
                <c:pt idx="0">
                  <c:v>Cakupan DPT2 %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DPT2 Surabaya'!$C$7:$C$114</c:f>
              <c:numCache>
                <c:formatCode>General</c:formatCode>
                <c:ptCount val="108"/>
                <c:pt idx="0">
                  <c:v>7.29</c:v>
                </c:pt>
                <c:pt idx="1">
                  <c:v>6.89</c:v>
                </c:pt>
                <c:pt idx="2">
                  <c:v>7.31</c:v>
                </c:pt>
                <c:pt idx="3">
                  <c:v>7.22</c:v>
                </c:pt>
                <c:pt idx="4">
                  <c:v>6.21</c:v>
                </c:pt>
                <c:pt idx="5">
                  <c:v>8.1</c:v>
                </c:pt>
                <c:pt idx="6">
                  <c:v>7.2</c:v>
                </c:pt>
                <c:pt idx="7">
                  <c:v>8.06</c:v>
                </c:pt>
                <c:pt idx="8">
                  <c:v>8.41</c:v>
                </c:pt>
                <c:pt idx="9">
                  <c:v>7.91</c:v>
                </c:pt>
                <c:pt idx="10">
                  <c:v>8.59</c:v>
                </c:pt>
                <c:pt idx="11">
                  <c:v>12.17</c:v>
                </c:pt>
                <c:pt idx="12">
                  <c:v>7.27</c:v>
                </c:pt>
                <c:pt idx="13">
                  <c:v>7.85</c:v>
                </c:pt>
                <c:pt idx="14">
                  <c:v>7.28</c:v>
                </c:pt>
                <c:pt idx="15">
                  <c:v>7.3</c:v>
                </c:pt>
                <c:pt idx="16">
                  <c:v>7.39</c:v>
                </c:pt>
                <c:pt idx="17">
                  <c:v>7.44</c:v>
                </c:pt>
                <c:pt idx="18">
                  <c:v>6.73</c:v>
                </c:pt>
                <c:pt idx="19">
                  <c:v>8.68</c:v>
                </c:pt>
                <c:pt idx="20">
                  <c:v>7.9</c:v>
                </c:pt>
                <c:pt idx="21">
                  <c:v>7.29</c:v>
                </c:pt>
                <c:pt idx="22">
                  <c:v>8.5</c:v>
                </c:pt>
                <c:pt idx="23">
                  <c:v>9.02</c:v>
                </c:pt>
                <c:pt idx="24">
                  <c:v>6.29</c:v>
                </c:pt>
                <c:pt idx="25">
                  <c:v>6.43</c:v>
                </c:pt>
                <c:pt idx="26">
                  <c:v>7.29</c:v>
                </c:pt>
                <c:pt idx="27">
                  <c:v>7.49</c:v>
                </c:pt>
                <c:pt idx="28">
                  <c:v>7.51</c:v>
                </c:pt>
                <c:pt idx="29">
                  <c:v>6.25</c:v>
                </c:pt>
                <c:pt idx="30">
                  <c:v>6.86</c:v>
                </c:pt>
                <c:pt idx="31">
                  <c:v>7.75</c:v>
                </c:pt>
                <c:pt idx="32">
                  <c:v>8.01</c:v>
                </c:pt>
                <c:pt idx="33">
                  <c:v>6.86</c:v>
                </c:pt>
                <c:pt idx="34">
                  <c:v>8.02</c:v>
                </c:pt>
                <c:pt idx="35">
                  <c:v>10.63</c:v>
                </c:pt>
                <c:pt idx="36">
                  <c:v>7.11</c:v>
                </c:pt>
                <c:pt idx="37">
                  <c:v>7.71</c:v>
                </c:pt>
                <c:pt idx="38">
                  <c:v>6.91</c:v>
                </c:pt>
                <c:pt idx="39">
                  <c:v>7.84</c:v>
                </c:pt>
                <c:pt idx="40">
                  <c:v>7.16</c:v>
                </c:pt>
                <c:pt idx="41">
                  <c:v>8.11</c:v>
                </c:pt>
                <c:pt idx="42">
                  <c:v>7.72</c:v>
                </c:pt>
                <c:pt idx="43">
                  <c:v>8.49</c:v>
                </c:pt>
                <c:pt idx="44">
                  <c:v>9.0500000000000007</c:v>
                </c:pt>
                <c:pt idx="45">
                  <c:v>8.23</c:v>
                </c:pt>
                <c:pt idx="46">
                  <c:v>7.86</c:v>
                </c:pt>
                <c:pt idx="47">
                  <c:v>8.11</c:v>
                </c:pt>
                <c:pt idx="48">
                  <c:v>7.19</c:v>
                </c:pt>
                <c:pt idx="49">
                  <c:v>7.95</c:v>
                </c:pt>
                <c:pt idx="50">
                  <c:v>8.5</c:v>
                </c:pt>
                <c:pt idx="51">
                  <c:v>7.1</c:v>
                </c:pt>
                <c:pt idx="52">
                  <c:v>7.43</c:v>
                </c:pt>
                <c:pt idx="53">
                  <c:v>7.1</c:v>
                </c:pt>
                <c:pt idx="54">
                  <c:v>7.67</c:v>
                </c:pt>
                <c:pt idx="55">
                  <c:v>7.83</c:v>
                </c:pt>
                <c:pt idx="56">
                  <c:v>8.15</c:v>
                </c:pt>
                <c:pt idx="57">
                  <c:v>8.56</c:v>
                </c:pt>
                <c:pt idx="58">
                  <c:v>7.75</c:v>
                </c:pt>
                <c:pt idx="59">
                  <c:v>7.9</c:v>
                </c:pt>
                <c:pt idx="60">
                  <c:v>7.82</c:v>
                </c:pt>
                <c:pt idx="61">
                  <c:v>7.37</c:v>
                </c:pt>
                <c:pt idx="62">
                  <c:v>8.25</c:v>
                </c:pt>
                <c:pt idx="63">
                  <c:v>8.99</c:v>
                </c:pt>
                <c:pt idx="64">
                  <c:v>8.25</c:v>
                </c:pt>
                <c:pt idx="65">
                  <c:v>7.83</c:v>
                </c:pt>
                <c:pt idx="66">
                  <c:v>8.51</c:v>
                </c:pt>
                <c:pt idx="67">
                  <c:v>8.64</c:v>
                </c:pt>
                <c:pt idx="68">
                  <c:v>8.33</c:v>
                </c:pt>
                <c:pt idx="69">
                  <c:v>7.97</c:v>
                </c:pt>
                <c:pt idx="70">
                  <c:v>8.11</c:v>
                </c:pt>
                <c:pt idx="71">
                  <c:v>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C-4DC8-8313-CA83E876C93B}"/>
            </c:ext>
          </c:extLst>
        </c:ser>
        <c:ser>
          <c:idx val="1"/>
          <c:order val="1"/>
          <c:tx>
            <c:strRef>
              <c:f>'Forecast DPT2 Surabaya'!$G$6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 DPT2 Surabaya'!$G$7:$G$126</c:f>
              <c:numCache>
                <c:formatCode>General</c:formatCode>
                <c:ptCount val="120"/>
                <c:pt idx="12">
                  <c:v>7.2727356858221475</c:v>
                </c:pt>
                <c:pt idx="13">
                  <c:v>6.8573452781316924</c:v>
                </c:pt>
                <c:pt idx="14">
                  <c:v>7.2664532129363231</c:v>
                </c:pt>
                <c:pt idx="15">
                  <c:v>7.1632320089031944</c:v>
                </c:pt>
                <c:pt idx="16">
                  <c:v>6.1502246242911882</c:v>
                </c:pt>
                <c:pt idx="17">
                  <c:v>8.0199297656584871</c:v>
                </c:pt>
                <c:pt idx="18">
                  <c:v>7.1158275794866199</c:v>
                </c:pt>
                <c:pt idx="19">
                  <c:v>7.9505835206800093</c:v>
                </c:pt>
                <c:pt idx="20">
                  <c:v>8.2882640233172129</c:v>
                </c:pt>
                <c:pt idx="21">
                  <c:v>7.7819735135723276</c:v>
                </c:pt>
                <c:pt idx="22">
                  <c:v>8.4339394413050393</c:v>
                </c:pt>
                <c:pt idx="23">
                  <c:v>11.929213639892245</c:v>
                </c:pt>
                <c:pt idx="24">
                  <c:v>7.1181596862723238</c:v>
                </c:pt>
                <c:pt idx="25">
                  <c:v>7.2896200376087483</c:v>
                </c:pt>
                <c:pt idx="26">
                  <c:v>7.0962208983119988</c:v>
                </c:pt>
                <c:pt idx="27">
                  <c:v>7.0601882908653186</c:v>
                </c:pt>
                <c:pt idx="28">
                  <c:v>6.712778288661049</c:v>
                </c:pt>
                <c:pt idx="29">
                  <c:v>7.4554326163644165</c:v>
                </c:pt>
                <c:pt idx="30">
                  <c:v>6.6764580351575136</c:v>
                </c:pt>
                <c:pt idx="31">
                  <c:v>8.1283625449661603</c:v>
                </c:pt>
                <c:pt idx="32">
                  <c:v>7.7851120680637154</c:v>
                </c:pt>
                <c:pt idx="33">
                  <c:v>7.2266521566751676</c:v>
                </c:pt>
                <c:pt idx="34">
                  <c:v>8.167792843453757</c:v>
                </c:pt>
                <c:pt idx="35">
                  <c:v>9.7931272575879671</c:v>
                </c:pt>
                <c:pt idx="36">
                  <c:v>6.3759511452950504</c:v>
                </c:pt>
                <c:pt idx="37">
                  <c:v>6.5308947101285408</c:v>
                </c:pt>
                <c:pt idx="38">
                  <c:v>6.972836166193952</c:v>
                </c:pt>
                <c:pt idx="39">
                  <c:v>7.0804817218050875</c:v>
                </c:pt>
                <c:pt idx="40">
                  <c:v>6.9670092467460991</c:v>
                </c:pt>
                <c:pt idx="41">
                  <c:v>6.5219752437181535</c:v>
                </c:pt>
                <c:pt idx="42">
                  <c:v>6.6036452186084986</c:v>
                </c:pt>
                <c:pt idx="43">
                  <c:v>7.7123268180398012</c:v>
                </c:pt>
                <c:pt idx="44">
                  <c:v>7.7601127630357398</c:v>
                </c:pt>
                <c:pt idx="45">
                  <c:v>6.8926240024400958</c:v>
                </c:pt>
                <c:pt idx="46">
                  <c:v>7.9910263882092814</c:v>
                </c:pt>
                <c:pt idx="47">
                  <c:v>10.227230451308699</c:v>
                </c:pt>
                <c:pt idx="48">
                  <c:v>6.7842662887454201</c:v>
                </c:pt>
                <c:pt idx="49">
                  <c:v>7.2251828597341756</c:v>
                </c:pt>
                <c:pt idx="50">
                  <c:v>6.9389911505633695</c:v>
                </c:pt>
                <c:pt idx="51">
                  <c:v>7.5772979693504441</c:v>
                </c:pt>
                <c:pt idx="52">
                  <c:v>7.1371946100714876</c:v>
                </c:pt>
                <c:pt idx="53">
                  <c:v>7.5570920515265376</c:v>
                </c:pt>
                <c:pt idx="54">
                  <c:v>7.3588269000369078</c:v>
                </c:pt>
                <c:pt idx="55">
                  <c:v>8.2845188862911208</c:v>
                </c:pt>
                <c:pt idx="56">
                  <c:v>8.6492645146538383</c:v>
                </c:pt>
                <c:pt idx="57">
                  <c:v>7.7952774714298094</c:v>
                </c:pt>
                <c:pt idx="58">
                  <c:v>8.013109123313086</c:v>
                </c:pt>
                <c:pt idx="59">
                  <c:v>9.0687284133951547</c:v>
                </c:pt>
                <c:pt idx="60">
                  <c:v>7.1254330777765142</c:v>
                </c:pt>
                <c:pt idx="61">
                  <c:v>7.7731163899387017</c:v>
                </c:pt>
                <c:pt idx="62">
                  <c:v>7.9873442924896958</c:v>
                </c:pt>
                <c:pt idx="63">
                  <c:v>7.382550458071897</c:v>
                </c:pt>
                <c:pt idx="64">
                  <c:v>7.4191542704673763</c:v>
                </c:pt>
                <c:pt idx="65">
                  <c:v>7.3949942946063878</c:v>
                </c:pt>
                <c:pt idx="66">
                  <c:v>7.6750436799265351</c:v>
                </c:pt>
                <c:pt idx="67">
                  <c:v>8.1608370374290953</c:v>
                </c:pt>
                <c:pt idx="68">
                  <c:v>8.5230157580951769</c:v>
                </c:pt>
                <c:pt idx="69">
                  <c:v>8.4424536602341878</c:v>
                </c:pt>
                <c:pt idx="70">
                  <c:v>8.036853160837369</c:v>
                </c:pt>
                <c:pt idx="71">
                  <c:v>8.5723272089291989</c:v>
                </c:pt>
                <c:pt idx="72">
                  <c:v>7.7433873446451029</c:v>
                </c:pt>
                <c:pt idx="73">
                  <c:v>7.7364638995432227</c:v>
                </c:pt>
                <c:pt idx="74">
                  <c:v>8.3813117901095513</c:v>
                </c:pt>
                <c:pt idx="75">
                  <c:v>8.5993536023289998</c:v>
                </c:pt>
                <c:pt idx="76">
                  <c:v>8.1528108867333255</c:v>
                </c:pt>
                <c:pt idx="77">
                  <c:v>7.8805139361595602</c:v>
                </c:pt>
                <c:pt idx="78">
                  <c:v>8.4139734211582056</c:v>
                </c:pt>
                <c:pt idx="79">
                  <c:v>8.6866876425252499</c:v>
                </c:pt>
                <c:pt idx="80">
                  <c:v>8.6369590195019939</c:v>
                </c:pt>
                <c:pt idx="81">
                  <c:v>8.3790106600636935</c:v>
                </c:pt>
                <c:pt idx="82">
                  <c:v>8.2997777672806219</c:v>
                </c:pt>
                <c:pt idx="83">
                  <c:v>8.4608017183624415</c:v>
                </c:pt>
                <c:pt idx="84">
                  <c:v>7.9527919452413993</c:v>
                </c:pt>
                <c:pt idx="85">
                  <c:v>7.9452108402324644</c:v>
                </c:pt>
                <c:pt idx="86">
                  <c:v>8.606950802542908</c:v>
                </c:pt>
                <c:pt idx="87">
                  <c:v>8.8303444452984685</c:v>
                </c:pt>
                <c:pt idx="88">
                  <c:v>8.3713178413318463</c:v>
                </c:pt>
                <c:pt idx="89">
                  <c:v>8.0912522703075496</c:v>
                </c:pt>
                <c:pt idx="90">
                  <c:v>8.6384770677011247</c:v>
                </c:pt>
                <c:pt idx="91">
                  <c:v>8.9179536903410259</c:v>
                </c:pt>
                <c:pt idx="92">
                  <c:v>8.8663921228530906</c:v>
                </c:pt>
                <c:pt idx="93">
                  <c:v>8.6010999619356454</c:v>
                </c:pt>
                <c:pt idx="94">
                  <c:v>8.519282128886422</c:v>
                </c:pt>
                <c:pt idx="95">
                  <c:v>8.6840726123431189</c:v>
                </c:pt>
                <c:pt idx="96">
                  <c:v>8.1621965458376966</c:v>
                </c:pt>
                <c:pt idx="97">
                  <c:v>8.1539577809217043</c:v>
                </c:pt>
                <c:pt idx="98">
                  <c:v>8.8325898149762629</c:v>
                </c:pt>
                <c:pt idx="99">
                  <c:v>9.0613352882679354</c:v>
                </c:pt>
                <c:pt idx="100">
                  <c:v>8.5898247959303671</c:v>
                </c:pt>
                <c:pt idx="101">
                  <c:v>8.301990604455538</c:v>
                </c:pt>
                <c:pt idx="102">
                  <c:v>8.8629807142440455</c:v>
                </c:pt>
                <c:pt idx="103">
                  <c:v>9.1492197381567983</c:v>
                </c:pt>
                <c:pt idx="104">
                  <c:v>9.0958252262041857</c:v>
                </c:pt>
                <c:pt idx="105">
                  <c:v>8.8231892638075973</c:v>
                </c:pt>
                <c:pt idx="106">
                  <c:v>8.7387864904922203</c:v>
                </c:pt>
                <c:pt idx="107">
                  <c:v>8.907343506323798</c:v>
                </c:pt>
                <c:pt idx="108">
                  <c:v>8.3716011464339939</c:v>
                </c:pt>
                <c:pt idx="109">
                  <c:v>8.362704721610946</c:v>
                </c:pt>
                <c:pt idx="110">
                  <c:v>9.0582288274096179</c:v>
                </c:pt>
                <c:pt idx="111">
                  <c:v>9.2923261312374024</c:v>
                </c:pt>
                <c:pt idx="112">
                  <c:v>8.8083317505288861</c:v>
                </c:pt>
                <c:pt idx="113">
                  <c:v>8.5127289386035265</c:v>
                </c:pt>
                <c:pt idx="114">
                  <c:v>9.0874843607869646</c:v>
                </c:pt>
                <c:pt idx="115">
                  <c:v>9.3804857859725725</c:v>
                </c:pt>
                <c:pt idx="116">
                  <c:v>9.3252583295552824</c:v>
                </c:pt>
                <c:pt idx="117">
                  <c:v>9.0452785656795509</c:v>
                </c:pt>
                <c:pt idx="118">
                  <c:v>8.9582908520980205</c:v>
                </c:pt>
                <c:pt idx="119">
                  <c:v>9.1306144003044754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DC8-8313-CA83E876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40976"/>
        <c:axId val="255641936"/>
      </c:lineChart>
      <c:catAx>
        <c:axId val="2556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1936"/>
        <c:crosses val="autoZero"/>
        <c:auto val="1"/>
        <c:lblAlgn val="ctr"/>
        <c:lblOffset val="100"/>
        <c:noMultiLvlLbl val="0"/>
      </c:catAx>
      <c:valAx>
        <c:axId val="255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DPT3 Surabaya'!$C$6</c:f>
              <c:strCache>
                <c:ptCount val="1"/>
                <c:pt idx="0">
                  <c:v>Cakupan DPT3 %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DPT3 Surabaya'!$C$7:$C$114</c:f>
              <c:numCache>
                <c:formatCode>General</c:formatCode>
                <c:ptCount val="108"/>
                <c:pt idx="0">
                  <c:v>6.98</c:v>
                </c:pt>
                <c:pt idx="1">
                  <c:v>6.87</c:v>
                </c:pt>
                <c:pt idx="2">
                  <c:v>7.43</c:v>
                </c:pt>
                <c:pt idx="3">
                  <c:v>7.37</c:v>
                </c:pt>
                <c:pt idx="4">
                  <c:v>6.29</c:v>
                </c:pt>
                <c:pt idx="5">
                  <c:v>8.02</c:v>
                </c:pt>
                <c:pt idx="6">
                  <c:v>6.85</c:v>
                </c:pt>
                <c:pt idx="7">
                  <c:v>7.74</c:v>
                </c:pt>
                <c:pt idx="8">
                  <c:v>7.91</c:v>
                </c:pt>
                <c:pt idx="9">
                  <c:v>7.3</c:v>
                </c:pt>
                <c:pt idx="10">
                  <c:v>9.85</c:v>
                </c:pt>
                <c:pt idx="11">
                  <c:v>13.55</c:v>
                </c:pt>
                <c:pt idx="12">
                  <c:v>7</c:v>
                </c:pt>
                <c:pt idx="13">
                  <c:v>7.58</c:v>
                </c:pt>
                <c:pt idx="14">
                  <c:v>7.46</c:v>
                </c:pt>
                <c:pt idx="15">
                  <c:v>7.3</c:v>
                </c:pt>
                <c:pt idx="16">
                  <c:v>7.39</c:v>
                </c:pt>
                <c:pt idx="17">
                  <c:v>7.28</c:v>
                </c:pt>
                <c:pt idx="18">
                  <c:v>6.63</c:v>
                </c:pt>
                <c:pt idx="19">
                  <c:v>8.25</c:v>
                </c:pt>
                <c:pt idx="20">
                  <c:v>7.37</c:v>
                </c:pt>
                <c:pt idx="21">
                  <c:v>7.13</c:v>
                </c:pt>
                <c:pt idx="22">
                  <c:v>8.51</c:v>
                </c:pt>
                <c:pt idx="23">
                  <c:v>9.0500000000000007</c:v>
                </c:pt>
                <c:pt idx="24">
                  <c:v>6.38</c:v>
                </c:pt>
                <c:pt idx="25">
                  <c:v>6.17</c:v>
                </c:pt>
                <c:pt idx="26">
                  <c:v>7.51</c:v>
                </c:pt>
                <c:pt idx="27">
                  <c:v>7.68</c:v>
                </c:pt>
                <c:pt idx="28">
                  <c:v>7.55</c:v>
                </c:pt>
                <c:pt idx="29">
                  <c:v>6.48</c:v>
                </c:pt>
                <c:pt idx="30">
                  <c:v>6.83</c:v>
                </c:pt>
                <c:pt idx="31">
                  <c:v>6.88</c:v>
                </c:pt>
                <c:pt idx="32">
                  <c:v>7.44</c:v>
                </c:pt>
                <c:pt idx="33">
                  <c:v>6.83</c:v>
                </c:pt>
                <c:pt idx="34">
                  <c:v>7.89</c:v>
                </c:pt>
                <c:pt idx="35">
                  <c:v>11.11</c:v>
                </c:pt>
                <c:pt idx="36">
                  <c:v>7.2</c:v>
                </c:pt>
                <c:pt idx="37">
                  <c:v>7.05</c:v>
                </c:pt>
                <c:pt idx="38">
                  <c:v>6.87</c:v>
                </c:pt>
                <c:pt idx="39">
                  <c:v>7.84</c:v>
                </c:pt>
                <c:pt idx="40">
                  <c:v>6.73</c:v>
                </c:pt>
                <c:pt idx="41">
                  <c:v>8.18</c:v>
                </c:pt>
                <c:pt idx="42">
                  <c:v>7.39</c:v>
                </c:pt>
                <c:pt idx="43">
                  <c:v>8</c:v>
                </c:pt>
                <c:pt idx="44">
                  <c:v>8.3800000000000008</c:v>
                </c:pt>
                <c:pt idx="45">
                  <c:v>8.35</c:v>
                </c:pt>
                <c:pt idx="46">
                  <c:v>8.2799999999999994</c:v>
                </c:pt>
                <c:pt idx="47">
                  <c:v>8.48</c:v>
                </c:pt>
                <c:pt idx="48">
                  <c:v>7.37</c:v>
                </c:pt>
                <c:pt idx="49">
                  <c:v>7.91</c:v>
                </c:pt>
                <c:pt idx="50">
                  <c:v>8.39</c:v>
                </c:pt>
                <c:pt idx="51">
                  <c:v>7.47</c:v>
                </c:pt>
                <c:pt idx="52">
                  <c:v>7.25</c:v>
                </c:pt>
                <c:pt idx="53">
                  <c:v>7.22</c:v>
                </c:pt>
                <c:pt idx="54">
                  <c:v>7.74</c:v>
                </c:pt>
                <c:pt idx="55">
                  <c:v>7.42</c:v>
                </c:pt>
                <c:pt idx="56">
                  <c:v>7.95</c:v>
                </c:pt>
                <c:pt idx="57">
                  <c:v>8.7799999999999994</c:v>
                </c:pt>
                <c:pt idx="58">
                  <c:v>8.07</c:v>
                </c:pt>
                <c:pt idx="59">
                  <c:v>7.71</c:v>
                </c:pt>
                <c:pt idx="60">
                  <c:v>7.91</c:v>
                </c:pt>
                <c:pt idx="61">
                  <c:v>7.2</c:v>
                </c:pt>
                <c:pt idx="62">
                  <c:v>7.96</c:v>
                </c:pt>
                <c:pt idx="63">
                  <c:v>8.8000000000000007</c:v>
                </c:pt>
                <c:pt idx="64">
                  <c:v>8.25</c:v>
                </c:pt>
                <c:pt idx="65">
                  <c:v>7.87</c:v>
                </c:pt>
                <c:pt idx="66">
                  <c:v>8.4700000000000006</c:v>
                </c:pt>
                <c:pt idx="67">
                  <c:v>8.5299999999999994</c:v>
                </c:pt>
                <c:pt idx="68">
                  <c:v>8.0399999999999991</c:v>
                </c:pt>
                <c:pt idx="69">
                  <c:v>8.1</c:v>
                </c:pt>
                <c:pt idx="70">
                  <c:v>8.24</c:v>
                </c:pt>
                <c:pt idx="71">
                  <c:v>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1-4D0A-B561-915CFAF3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54080"/>
        <c:axId val="966856000"/>
      </c:lineChart>
      <c:catAx>
        <c:axId val="9668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6000"/>
        <c:crosses val="autoZero"/>
        <c:auto val="1"/>
        <c:lblAlgn val="ctr"/>
        <c:lblOffset val="100"/>
        <c:noMultiLvlLbl val="0"/>
      </c:catAx>
      <c:valAx>
        <c:axId val="966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DPT3 Surabaya'!$C$6</c:f>
              <c:strCache>
                <c:ptCount val="1"/>
                <c:pt idx="0">
                  <c:v>Cakupan DPT3 %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DPT3 Surabaya'!$C$7:$C$114</c:f>
              <c:numCache>
                <c:formatCode>General</c:formatCode>
                <c:ptCount val="108"/>
                <c:pt idx="0">
                  <c:v>6.98</c:v>
                </c:pt>
                <c:pt idx="1">
                  <c:v>6.87</c:v>
                </c:pt>
                <c:pt idx="2">
                  <c:v>7.43</c:v>
                </c:pt>
                <c:pt idx="3">
                  <c:v>7.37</c:v>
                </c:pt>
                <c:pt idx="4">
                  <c:v>6.29</c:v>
                </c:pt>
                <c:pt idx="5">
                  <c:v>8.02</c:v>
                </c:pt>
                <c:pt idx="6">
                  <c:v>6.85</c:v>
                </c:pt>
                <c:pt idx="7">
                  <c:v>7.74</c:v>
                </c:pt>
                <c:pt idx="8">
                  <c:v>7.91</c:v>
                </c:pt>
                <c:pt idx="9">
                  <c:v>7.3</c:v>
                </c:pt>
                <c:pt idx="10">
                  <c:v>9.85</c:v>
                </c:pt>
                <c:pt idx="11">
                  <c:v>13.55</c:v>
                </c:pt>
                <c:pt idx="12">
                  <c:v>7</c:v>
                </c:pt>
                <c:pt idx="13">
                  <c:v>7.58</c:v>
                </c:pt>
                <c:pt idx="14">
                  <c:v>7.46</c:v>
                </c:pt>
                <c:pt idx="15">
                  <c:v>7.3</c:v>
                </c:pt>
                <c:pt idx="16">
                  <c:v>7.39</c:v>
                </c:pt>
                <c:pt idx="17">
                  <c:v>7.28</c:v>
                </c:pt>
                <c:pt idx="18">
                  <c:v>6.63</c:v>
                </c:pt>
                <c:pt idx="19">
                  <c:v>8.25</c:v>
                </c:pt>
                <c:pt idx="20">
                  <c:v>7.37</c:v>
                </c:pt>
                <c:pt idx="21">
                  <c:v>7.13</c:v>
                </c:pt>
                <c:pt idx="22">
                  <c:v>8.51</c:v>
                </c:pt>
                <c:pt idx="23">
                  <c:v>9.0500000000000007</c:v>
                </c:pt>
                <c:pt idx="24">
                  <c:v>6.38</c:v>
                </c:pt>
                <c:pt idx="25">
                  <c:v>6.17</c:v>
                </c:pt>
                <c:pt idx="26">
                  <c:v>7.51</c:v>
                </c:pt>
                <c:pt idx="27">
                  <c:v>7.68</c:v>
                </c:pt>
                <c:pt idx="28">
                  <c:v>7.55</c:v>
                </c:pt>
                <c:pt idx="29">
                  <c:v>6.48</c:v>
                </c:pt>
                <c:pt idx="30">
                  <c:v>6.83</c:v>
                </c:pt>
                <c:pt idx="31">
                  <c:v>6.88</c:v>
                </c:pt>
                <c:pt idx="32">
                  <c:v>7.44</c:v>
                </c:pt>
                <c:pt idx="33">
                  <c:v>6.83</c:v>
                </c:pt>
                <c:pt idx="34">
                  <c:v>7.89</c:v>
                </c:pt>
                <c:pt idx="35">
                  <c:v>11.11</c:v>
                </c:pt>
                <c:pt idx="36">
                  <c:v>7.2</c:v>
                </c:pt>
                <c:pt idx="37">
                  <c:v>7.05</c:v>
                </c:pt>
                <c:pt idx="38">
                  <c:v>6.87</c:v>
                </c:pt>
                <c:pt idx="39">
                  <c:v>7.84</c:v>
                </c:pt>
                <c:pt idx="40">
                  <c:v>6.73</c:v>
                </c:pt>
                <c:pt idx="41">
                  <c:v>8.18</c:v>
                </c:pt>
                <c:pt idx="42">
                  <c:v>7.39</c:v>
                </c:pt>
                <c:pt idx="43">
                  <c:v>8</c:v>
                </c:pt>
                <c:pt idx="44">
                  <c:v>8.3800000000000008</c:v>
                </c:pt>
                <c:pt idx="45">
                  <c:v>8.35</c:v>
                </c:pt>
                <c:pt idx="46">
                  <c:v>8.2799999999999994</c:v>
                </c:pt>
                <c:pt idx="47">
                  <c:v>8.48</c:v>
                </c:pt>
                <c:pt idx="48">
                  <c:v>7.37</c:v>
                </c:pt>
                <c:pt idx="49">
                  <c:v>7.91</c:v>
                </c:pt>
                <c:pt idx="50">
                  <c:v>8.39</c:v>
                </c:pt>
                <c:pt idx="51">
                  <c:v>7.47</c:v>
                </c:pt>
                <c:pt idx="52">
                  <c:v>7.25</c:v>
                </c:pt>
                <c:pt idx="53">
                  <c:v>7.22</c:v>
                </c:pt>
                <c:pt idx="54">
                  <c:v>7.74</c:v>
                </c:pt>
                <c:pt idx="55">
                  <c:v>7.42</c:v>
                </c:pt>
                <c:pt idx="56">
                  <c:v>7.95</c:v>
                </c:pt>
                <c:pt idx="57">
                  <c:v>8.7799999999999994</c:v>
                </c:pt>
                <c:pt idx="58">
                  <c:v>8.07</c:v>
                </c:pt>
                <c:pt idx="59">
                  <c:v>7.71</c:v>
                </c:pt>
                <c:pt idx="60">
                  <c:v>7.91</c:v>
                </c:pt>
                <c:pt idx="61">
                  <c:v>7.2</c:v>
                </c:pt>
                <c:pt idx="62">
                  <c:v>7.96</c:v>
                </c:pt>
                <c:pt idx="63">
                  <c:v>8.8000000000000007</c:v>
                </c:pt>
                <c:pt idx="64">
                  <c:v>8.25</c:v>
                </c:pt>
                <c:pt idx="65">
                  <c:v>7.87</c:v>
                </c:pt>
                <c:pt idx="66">
                  <c:v>8.4700000000000006</c:v>
                </c:pt>
                <c:pt idx="67">
                  <c:v>8.5299999999999994</c:v>
                </c:pt>
                <c:pt idx="68">
                  <c:v>8.0399999999999991</c:v>
                </c:pt>
                <c:pt idx="69">
                  <c:v>8.1</c:v>
                </c:pt>
                <c:pt idx="70">
                  <c:v>8.24</c:v>
                </c:pt>
                <c:pt idx="71">
                  <c:v>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2-4D8C-874A-FEE624D24EFA}"/>
            </c:ext>
          </c:extLst>
        </c:ser>
        <c:ser>
          <c:idx val="1"/>
          <c:order val="1"/>
          <c:tx>
            <c:strRef>
              <c:f>'Forecast DPT3 Surabaya'!$G$6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 DPT3 Surabaya'!$G$7:$G$126</c:f>
              <c:numCache>
                <c:formatCode>General</c:formatCode>
                <c:ptCount val="120"/>
                <c:pt idx="12">
                  <c:v>6.9484849902939549</c:v>
                </c:pt>
                <c:pt idx="13">
                  <c:v>6.809710094059894</c:v>
                </c:pt>
                <c:pt idx="14">
                  <c:v>7.3601486326918213</c:v>
                </c:pt>
                <c:pt idx="15">
                  <c:v>7.2740436068623326</c:v>
                </c:pt>
                <c:pt idx="16">
                  <c:v>6.1835016201495998</c:v>
                </c:pt>
                <c:pt idx="17">
                  <c:v>7.9049673113762138</c:v>
                </c:pt>
                <c:pt idx="18">
                  <c:v>6.7105869723190912</c:v>
                </c:pt>
                <c:pt idx="19">
                  <c:v>7.5514181630190764</c:v>
                </c:pt>
                <c:pt idx="20">
                  <c:v>7.7130030960957798</c:v>
                </c:pt>
                <c:pt idx="21">
                  <c:v>7.0830364476946643</c:v>
                </c:pt>
                <c:pt idx="22">
                  <c:v>9.5251569694691867</c:v>
                </c:pt>
                <c:pt idx="23">
                  <c:v>13.008191312772921</c:v>
                </c:pt>
                <c:pt idx="24">
                  <c:v>6.6363459457924669</c:v>
                </c:pt>
                <c:pt idx="25">
                  <c:v>6.93982977265562</c:v>
                </c:pt>
                <c:pt idx="26">
                  <c:v>6.9821492383195327</c:v>
                </c:pt>
                <c:pt idx="27">
                  <c:v>6.8583512481476498</c:v>
                </c:pt>
                <c:pt idx="28">
                  <c:v>6.5804972205245251</c:v>
                </c:pt>
                <c:pt idx="29">
                  <c:v>7.0444592289784014</c:v>
                </c:pt>
                <c:pt idx="30">
                  <c:v>6.2533951841222581</c:v>
                </c:pt>
                <c:pt idx="31">
                  <c:v>7.5447520527490886</c:v>
                </c:pt>
                <c:pt idx="32">
                  <c:v>6.9983347339296822</c:v>
                </c:pt>
                <c:pt idx="33">
                  <c:v>6.6657219645998129</c:v>
                </c:pt>
                <c:pt idx="34">
                  <c:v>8.2882838429013059</c:v>
                </c:pt>
                <c:pt idx="35">
                  <c:v>9.7122690405229211</c:v>
                </c:pt>
                <c:pt idx="36">
                  <c:v>6.1509818687776718</c:v>
                </c:pt>
                <c:pt idx="37">
                  <c:v>6.1641079177877112</c:v>
                </c:pt>
                <c:pt idx="38">
                  <c:v>7.1037946827487861</c:v>
                </c:pt>
                <c:pt idx="39">
                  <c:v>7.1631980452257791</c:v>
                </c:pt>
                <c:pt idx="40">
                  <c:v>6.9976580271934345</c:v>
                </c:pt>
                <c:pt idx="41">
                  <c:v>6.4368343592566326</c:v>
                </c:pt>
                <c:pt idx="42">
                  <c:v>6.4901248771452531</c:v>
                </c:pt>
                <c:pt idx="43">
                  <c:v>6.9792763074970354</c:v>
                </c:pt>
                <c:pt idx="44">
                  <c:v>7.2428112440036605</c:v>
                </c:pt>
                <c:pt idx="45">
                  <c:v>6.7780893096076031</c:v>
                </c:pt>
                <c:pt idx="46">
                  <c:v>8.1197606255084676</c:v>
                </c:pt>
                <c:pt idx="47">
                  <c:v>10.840109913355414</c:v>
                </c:pt>
                <c:pt idx="48">
                  <c:v>6.9245254093201805</c:v>
                </c:pt>
                <c:pt idx="49">
                  <c:v>6.8313645306566855</c:v>
                </c:pt>
                <c:pt idx="50">
                  <c:v>7.062500984693731</c:v>
                </c:pt>
                <c:pt idx="51">
                  <c:v>7.8218067087759104</c:v>
                </c:pt>
                <c:pt idx="52">
                  <c:v>7.0068482919190851</c:v>
                </c:pt>
                <c:pt idx="53">
                  <c:v>7.839732138687963</c:v>
                </c:pt>
                <c:pt idx="54">
                  <c:v>7.2670396391483543</c:v>
                </c:pt>
                <c:pt idx="55">
                  <c:v>7.8532091700278306</c:v>
                </c:pt>
                <c:pt idx="56">
                  <c:v>8.166844714377488</c:v>
                </c:pt>
                <c:pt idx="57">
                  <c:v>7.9470677660533475</c:v>
                </c:pt>
                <c:pt idx="58">
                  <c:v>8.3417025987602198</c:v>
                </c:pt>
                <c:pt idx="59">
                  <c:v>9.3866366438547004</c:v>
                </c:pt>
                <c:pt idx="60">
                  <c:v>7.3270237607565782</c:v>
                </c:pt>
                <c:pt idx="61">
                  <c:v>7.6646522904088483</c:v>
                </c:pt>
                <c:pt idx="62">
                  <c:v>8.0111017968214053</c:v>
                </c:pt>
                <c:pt idx="63">
                  <c:v>7.6082129395428</c:v>
                </c:pt>
                <c:pt idx="64">
                  <c:v>7.2311328102578614</c:v>
                </c:pt>
                <c:pt idx="65">
                  <c:v>7.5211716118520036</c:v>
                </c:pt>
                <c:pt idx="66">
                  <c:v>7.710716563504862</c:v>
                </c:pt>
                <c:pt idx="67">
                  <c:v>7.7116108268331089</c:v>
                </c:pt>
                <c:pt idx="68">
                  <c:v>8.2309207016795067</c:v>
                </c:pt>
                <c:pt idx="69">
                  <c:v>8.7313660201381893</c:v>
                </c:pt>
                <c:pt idx="70">
                  <c:v>8.3482718249491779</c:v>
                </c:pt>
                <c:pt idx="71">
                  <c:v>8.4721454034462358</c:v>
                </c:pt>
                <c:pt idx="72">
                  <c:v>7.9363579940407512</c:v>
                </c:pt>
                <c:pt idx="73">
                  <c:v>7.5592371808781271</c:v>
                </c:pt>
                <c:pt idx="74">
                  <c:v>8.2229318131081612</c:v>
                </c:pt>
                <c:pt idx="75">
                  <c:v>8.6651240386854109</c:v>
                </c:pt>
                <c:pt idx="76">
                  <c:v>8.1249880042907279</c:v>
                </c:pt>
                <c:pt idx="77">
                  <c:v>7.9365635865163293</c:v>
                </c:pt>
                <c:pt idx="78">
                  <c:v>8.3960176837714027</c:v>
                </c:pt>
                <c:pt idx="79">
                  <c:v>8.4084609398383741</c:v>
                </c:pt>
                <c:pt idx="80">
                  <c:v>8.2253350528549181</c:v>
                </c:pt>
                <c:pt idx="81">
                  <c:v>8.437112236316576</c:v>
                </c:pt>
                <c:pt idx="82">
                  <c:v>8.416705722051173</c:v>
                </c:pt>
                <c:pt idx="83">
                  <c:v>8.1760206279950971</c:v>
                </c:pt>
                <c:pt idx="84">
                  <c:v>8.0904837563858578</c:v>
                </c:pt>
                <c:pt idx="85">
                  <c:v>7.7058019834147649</c:v>
                </c:pt>
                <c:pt idx="86">
                  <c:v>8.3821076951263187</c:v>
                </c:pt>
                <c:pt idx="87">
                  <c:v>8.8325895388939113</c:v>
                </c:pt>
                <c:pt idx="88">
                  <c:v>8.2817621392426286</c:v>
                </c:pt>
                <c:pt idx="89">
                  <c:v>8.0894561721062352</c:v>
                </c:pt>
                <c:pt idx="90">
                  <c:v>8.5575021042611503</c:v>
                </c:pt>
                <c:pt idx="91">
                  <c:v>8.5699258930586932</c:v>
                </c:pt>
                <c:pt idx="92">
                  <c:v>8.3830311500287635</c:v>
                </c:pt>
                <c:pt idx="93">
                  <c:v>8.5986105046138075</c:v>
                </c:pt>
                <c:pt idx="94">
                  <c:v>8.5775568043405386</c:v>
                </c:pt>
                <c:pt idx="95">
                  <c:v>8.3320235473073616</c:v>
                </c:pt>
                <c:pt idx="96">
                  <c:v>8.2446095187309645</c:v>
                </c:pt>
                <c:pt idx="97">
                  <c:v>7.8523667859514035</c:v>
                </c:pt>
                <c:pt idx="98">
                  <c:v>8.5412835771444762</c:v>
                </c:pt>
                <c:pt idx="99">
                  <c:v>9.0000550391024099</c:v>
                </c:pt>
                <c:pt idx="100">
                  <c:v>8.4385362741945276</c:v>
                </c:pt>
                <c:pt idx="101">
                  <c:v>8.2423487576961403</c:v>
                </c:pt>
                <c:pt idx="102">
                  <c:v>8.718986524750898</c:v>
                </c:pt>
                <c:pt idx="103">
                  <c:v>8.7313908462790142</c:v>
                </c:pt>
                <c:pt idx="104">
                  <c:v>8.540727247202609</c:v>
                </c:pt>
                <c:pt idx="105">
                  <c:v>8.760108772911039</c:v>
                </c:pt>
                <c:pt idx="106">
                  <c:v>8.7384078866299042</c:v>
                </c:pt>
                <c:pt idx="107">
                  <c:v>8.4880264666196261</c:v>
                </c:pt>
                <c:pt idx="108">
                  <c:v>8.3987352810760694</c:v>
                </c:pt>
                <c:pt idx="109">
                  <c:v>7.9989315884880412</c:v>
                </c:pt>
                <c:pt idx="110">
                  <c:v>8.7004594591626319</c:v>
                </c:pt>
                <c:pt idx="111">
                  <c:v>9.1675205393109103</c:v>
                </c:pt>
                <c:pt idx="112">
                  <c:v>8.5953104091464265</c:v>
                </c:pt>
                <c:pt idx="113">
                  <c:v>8.3952413432860471</c:v>
                </c:pt>
                <c:pt idx="114">
                  <c:v>8.8804709452406456</c:v>
                </c:pt>
                <c:pt idx="115">
                  <c:v>8.8928557994993334</c:v>
                </c:pt>
                <c:pt idx="116">
                  <c:v>8.6984233443764545</c:v>
                </c:pt>
                <c:pt idx="117">
                  <c:v>8.9216070412082704</c:v>
                </c:pt>
                <c:pt idx="118">
                  <c:v>8.8992589689192716</c:v>
                </c:pt>
                <c:pt idx="119">
                  <c:v>8.6440293859318906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2-4D8C-874A-FEE624D2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40976"/>
        <c:axId val="255641936"/>
      </c:lineChart>
      <c:catAx>
        <c:axId val="2556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1936"/>
        <c:crosses val="autoZero"/>
        <c:auto val="1"/>
        <c:lblAlgn val="ctr"/>
        <c:lblOffset val="100"/>
        <c:noMultiLvlLbl val="0"/>
      </c:catAx>
      <c:valAx>
        <c:axId val="255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58559</xdr:colOff>
      <xdr:row>5</xdr:row>
      <xdr:rowOff>419661</xdr:rowOff>
    </xdr:from>
    <xdr:to>
      <xdr:col>19</xdr:col>
      <xdr:colOff>363357</xdr:colOff>
      <xdr:row>19</xdr:row>
      <xdr:rowOff>151389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72DA5-2355-A982-4A5D-2656DD613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242314</xdr:colOff>
      <xdr:row>5</xdr:row>
      <xdr:rowOff>455049</xdr:rowOff>
    </xdr:from>
    <xdr:to>
      <xdr:col>27</xdr:col>
      <xdr:colOff>579739</xdr:colOff>
      <xdr:row>19</xdr:row>
      <xdr:rowOff>147176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F7350-7FC3-8DBE-F352-829297956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58559</xdr:colOff>
      <xdr:row>5</xdr:row>
      <xdr:rowOff>419661</xdr:rowOff>
    </xdr:from>
    <xdr:to>
      <xdr:col>19</xdr:col>
      <xdr:colOff>363357</xdr:colOff>
      <xdr:row>19</xdr:row>
      <xdr:rowOff>151389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FEEB-EB3A-45F1-B698-58DFF1330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242314</xdr:colOff>
      <xdr:row>5</xdr:row>
      <xdr:rowOff>455049</xdr:rowOff>
    </xdr:from>
    <xdr:to>
      <xdr:col>27</xdr:col>
      <xdr:colOff>579739</xdr:colOff>
      <xdr:row>19</xdr:row>
      <xdr:rowOff>147176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EC468-EC8C-4A1D-93B0-78AE3D1ED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38</xdr:row>
      <xdr:rowOff>0</xdr:rowOff>
    </xdr:from>
    <xdr:to>
      <xdr:col>21</xdr:col>
      <xdr:colOff>304800</xdr:colOff>
      <xdr:row>51</xdr:row>
      <xdr:rowOff>152400</xdr:rowOff>
    </xdr:to>
    <xdr:graphicFrame macro="">
      <xdr:nvGraphicFramePr>
        <xdr:cNvPr id="2" name="Chart 52">
          <a:extLst>
            <a:ext uri="{FF2B5EF4-FFF2-40B4-BE49-F238E27FC236}">
              <a16:creationId xmlns:a16="http://schemas.microsoft.com/office/drawing/2014/main" id="{69091D2B-FA6C-459B-A070-794705A4C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58559</xdr:colOff>
      <xdr:row>5</xdr:row>
      <xdr:rowOff>419661</xdr:rowOff>
    </xdr:from>
    <xdr:to>
      <xdr:col>19</xdr:col>
      <xdr:colOff>363357</xdr:colOff>
      <xdr:row>19</xdr:row>
      <xdr:rowOff>151389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6B5C-124C-491E-AA94-B1D0AB17F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242314</xdr:colOff>
      <xdr:row>5</xdr:row>
      <xdr:rowOff>455049</xdr:rowOff>
    </xdr:from>
    <xdr:to>
      <xdr:col>27</xdr:col>
      <xdr:colOff>579739</xdr:colOff>
      <xdr:row>19</xdr:row>
      <xdr:rowOff>147176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9CF7D-8248-48D1-9C08-3B7ED8188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58559</xdr:colOff>
      <xdr:row>5</xdr:row>
      <xdr:rowOff>419661</xdr:rowOff>
    </xdr:from>
    <xdr:to>
      <xdr:col>19</xdr:col>
      <xdr:colOff>363357</xdr:colOff>
      <xdr:row>19</xdr:row>
      <xdr:rowOff>151389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B1612-135E-4F0C-9AB6-51A7233DE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242314</xdr:colOff>
      <xdr:row>5</xdr:row>
      <xdr:rowOff>455049</xdr:rowOff>
    </xdr:from>
    <xdr:to>
      <xdr:col>27</xdr:col>
      <xdr:colOff>579739</xdr:colOff>
      <xdr:row>19</xdr:row>
      <xdr:rowOff>147176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1A6A3-2411-4FF7-B468-44EBB7309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58559</xdr:colOff>
      <xdr:row>5</xdr:row>
      <xdr:rowOff>419661</xdr:rowOff>
    </xdr:from>
    <xdr:to>
      <xdr:col>19</xdr:col>
      <xdr:colOff>363357</xdr:colOff>
      <xdr:row>19</xdr:row>
      <xdr:rowOff>151389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EF6CB-8878-4AC8-88B1-A3C231044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242314</xdr:colOff>
      <xdr:row>5</xdr:row>
      <xdr:rowOff>455049</xdr:rowOff>
    </xdr:from>
    <xdr:to>
      <xdr:col>27</xdr:col>
      <xdr:colOff>579739</xdr:colOff>
      <xdr:row>19</xdr:row>
      <xdr:rowOff>147176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500EB-FE01-4484-8E0B-3E9CCF919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58559</xdr:colOff>
      <xdr:row>5</xdr:row>
      <xdr:rowOff>419661</xdr:rowOff>
    </xdr:from>
    <xdr:to>
      <xdr:col>19</xdr:col>
      <xdr:colOff>363357</xdr:colOff>
      <xdr:row>19</xdr:row>
      <xdr:rowOff>151389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DDD52-5B6C-4958-A060-350F63E92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242314</xdr:colOff>
      <xdr:row>5</xdr:row>
      <xdr:rowOff>455049</xdr:rowOff>
    </xdr:from>
    <xdr:to>
      <xdr:col>27</xdr:col>
      <xdr:colOff>579739</xdr:colOff>
      <xdr:row>19</xdr:row>
      <xdr:rowOff>147176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05966-43F5-448B-B1B6-5BCACF350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tsacid-my.sharepoint.com/Kuliah/TA/dif/Cluster%20Data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otting Grafik Visually"/>
      <sheetName val="Plotting Grafik Technically"/>
      <sheetName val="Gresik"/>
      <sheetName val="Sidoarjo"/>
      <sheetName val="Mojokerto"/>
      <sheetName val="Jombang"/>
      <sheetName val="Bojonegoro"/>
      <sheetName val="Tuban"/>
      <sheetName val="Lamongan"/>
      <sheetName val="Madiun"/>
      <sheetName val="Ngawi"/>
      <sheetName val="Magetan"/>
      <sheetName val="Ponorogo"/>
      <sheetName val="Pacitan"/>
      <sheetName val="Kediri"/>
      <sheetName val="Nganjuk"/>
      <sheetName val="Blitar"/>
      <sheetName val="Tulungagung"/>
      <sheetName val="Trenggalek"/>
      <sheetName val="Malang"/>
      <sheetName val="Pasuruan"/>
      <sheetName val="Probolinggo"/>
      <sheetName val="Lumajang"/>
      <sheetName val="Bondowoso"/>
      <sheetName val="Situbondo"/>
      <sheetName val="Jember"/>
      <sheetName val="Banyuwangi"/>
      <sheetName val="Pamekasan"/>
      <sheetName val="Sampang"/>
      <sheetName val="Sumenep"/>
      <sheetName val="Bangkalan"/>
      <sheetName val="Kota Madiun"/>
      <sheetName val="Kota Probolinggo"/>
      <sheetName val="Kota Blitar"/>
      <sheetName val="Kota Kediri"/>
      <sheetName val="Kota Mojokerto"/>
      <sheetName val="Kota Batu"/>
      <sheetName val="Kota Pasuruan"/>
    </sheetNames>
    <sheetDataSet>
      <sheetData sheetId="0"/>
      <sheetData sheetId="1"/>
      <sheetData sheetId="2">
        <row r="1">
          <cell r="B1" t="str">
            <v>Jumlah</v>
          </cell>
        </row>
      </sheetData>
      <sheetData sheetId="3">
        <row r="1">
          <cell r="B1" t="str">
            <v>Jumlah</v>
          </cell>
        </row>
      </sheetData>
      <sheetData sheetId="4">
        <row r="1">
          <cell r="B1" t="str">
            <v>Jumlah</v>
          </cell>
        </row>
      </sheetData>
      <sheetData sheetId="5">
        <row r="1">
          <cell r="B1" t="str">
            <v>Jumlah</v>
          </cell>
        </row>
      </sheetData>
      <sheetData sheetId="6">
        <row r="1">
          <cell r="B1" t="str">
            <v>Jumlah</v>
          </cell>
        </row>
      </sheetData>
      <sheetData sheetId="7">
        <row r="1">
          <cell r="B1" t="str">
            <v>Jumlah</v>
          </cell>
        </row>
      </sheetData>
      <sheetData sheetId="8">
        <row r="1">
          <cell r="B1" t="str">
            <v>Jumlah</v>
          </cell>
        </row>
      </sheetData>
      <sheetData sheetId="9">
        <row r="1">
          <cell r="B1" t="str">
            <v>Jumlah</v>
          </cell>
        </row>
      </sheetData>
      <sheetData sheetId="10">
        <row r="1">
          <cell r="B1" t="str">
            <v>Jumlah</v>
          </cell>
        </row>
      </sheetData>
      <sheetData sheetId="11">
        <row r="1">
          <cell r="B1" t="str">
            <v>Jumlah</v>
          </cell>
        </row>
      </sheetData>
      <sheetData sheetId="12">
        <row r="1">
          <cell r="B1" t="str">
            <v>Jumlah</v>
          </cell>
        </row>
      </sheetData>
      <sheetData sheetId="13">
        <row r="1">
          <cell r="B1" t="str">
            <v>Jumlah</v>
          </cell>
        </row>
      </sheetData>
      <sheetData sheetId="14">
        <row r="1">
          <cell r="B1" t="str">
            <v>Jumlah</v>
          </cell>
        </row>
      </sheetData>
      <sheetData sheetId="15">
        <row r="1">
          <cell r="B1" t="str">
            <v>Jumlah</v>
          </cell>
        </row>
      </sheetData>
      <sheetData sheetId="16">
        <row r="1">
          <cell r="B1" t="str">
            <v>Jumlah</v>
          </cell>
        </row>
      </sheetData>
      <sheetData sheetId="17">
        <row r="1">
          <cell r="B1" t="str">
            <v>Jumlah</v>
          </cell>
        </row>
        <row r="2">
          <cell r="A2">
            <v>41275</v>
          </cell>
          <cell r="B2">
            <v>2</v>
          </cell>
        </row>
        <row r="3">
          <cell r="A3">
            <v>41306</v>
          </cell>
          <cell r="B3">
            <v>1</v>
          </cell>
        </row>
        <row r="4">
          <cell r="A4">
            <v>41334</v>
          </cell>
          <cell r="B4">
            <v>1</v>
          </cell>
        </row>
        <row r="5">
          <cell r="A5">
            <v>41365</v>
          </cell>
          <cell r="B5">
            <v>1</v>
          </cell>
        </row>
        <row r="6">
          <cell r="A6">
            <v>41395</v>
          </cell>
          <cell r="B6">
            <v>0</v>
          </cell>
        </row>
        <row r="7">
          <cell r="A7">
            <v>41426</v>
          </cell>
          <cell r="B7">
            <v>10</v>
          </cell>
        </row>
        <row r="8">
          <cell r="A8">
            <v>41456</v>
          </cell>
          <cell r="B8">
            <v>12</v>
          </cell>
        </row>
        <row r="9">
          <cell r="A9">
            <v>41487</v>
          </cell>
          <cell r="B9">
            <v>5</v>
          </cell>
        </row>
        <row r="10">
          <cell r="A10">
            <v>41518</v>
          </cell>
          <cell r="B10">
            <v>5</v>
          </cell>
        </row>
        <row r="11">
          <cell r="A11">
            <v>41548</v>
          </cell>
          <cell r="B11">
            <v>5</v>
          </cell>
        </row>
        <row r="12">
          <cell r="A12">
            <v>41579</v>
          </cell>
          <cell r="B12">
            <v>2</v>
          </cell>
        </row>
        <row r="13">
          <cell r="A13">
            <v>41609</v>
          </cell>
          <cell r="B13">
            <v>3</v>
          </cell>
        </row>
        <row r="14">
          <cell r="A14">
            <v>41640</v>
          </cell>
          <cell r="B14">
            <v>3</v>
          </cell>
        </row>
        <row r="15">
          <cell r="A15">
            <v>41671</v>
          </cell>
          <cell r="B15">
            <v>4</v>
          </cell>
        </row>
        <row r="16">
          <cell r="A16">
            <v>41699</v>
          </cell>
          <cell r="B16">
            <v>5</v>
          </cell>
        </row>
        <row r="17">
          <cell r="A17">
            <v>41730</v>
          </cell>
          <cell r="B17">
            <v>4</v>
          </cell>
        </row>
        <row r="18">
          <cell r="A18">
            <v>41760</v>
          </cell>
          <cell r="B18">
            <v>1</v>
          </cell>
        </row>
        <row r="19">
          <cell r="A19">
            <v>41791</v>
          </cell>
          <cell r="B19">
            <v>3</v>
          </cell>
        </row>
        <row r="20">
          <cell r="A20">
            <v>41821</v>
          </cell>
          <cell r="B20">
            <v>1</v>
          </cell>
        </row>
        <row r="21">
          <cell r="A21">
            <v>41852</v>
          </cell>
          <cell r="B21">
            <v>3</v>
          </cell>
        </row>
        <row r="22">
          <cell r="A22">
            <v>41883</v>
          </cell>
          <cell r="B22">
            <v>0</v>
          </cell>
        </row>
        <row r="23">
          <cell r="A23">
            <v>41913</v>
          </cell>
          <cell r="B23">
            <v>2</v>
          </cell>
        </row>
        <row r="24">
          <cell r="A24">
            <v>41944</v>
          </cell>
          <cell r="B24">
            <v>4</v>
          </cell>
        </row>
        <row r="25">
          <cell r="A25">
            <v>41974</v>
          </cell>
          <cell r="B25">
            <v>0</v>
          </cell>
        </row>
        <row r="26">
          <cell r="A26">
            <v>42005</v>
          </cell>
          <cell r="B26">
            <v>2</v>
          </cell>
        </row>
        <row r="27">
          <cell r="A27">
            <v>42036</v>
          </cell>
          <cell r="B27">
            <v>1</v>
          </cell>
        </row>
        <row r="28">
          <cell r="A28">
            <v>42064</v>
          </cell>
          <cell r="B28">
            <v>4</v>
          </cell>
        </row>
        <row r="29">
          <cell r="A29">
            <v>42095</v>
          </cell>
          <cell r="B29">
            <v>0</v>
          </cell>
        </row>
        <row r="30">
          <cell r="A30">
            <v>42125</v>
          </cell>
          <cell r="B30">
            <v>0</v>
          </cell>
        </row>
        <row r="31">
          <cell r="A31">
            <v>42156</v>
          </cell>
          <cell r="B31">
            <v>1</v>
          </cell>
        </row>
        <row r="32">
          <cell r="A32">
            <v>42186</v>
          </cell>
          <cell r="B32">
            <v>0</v>
          </cell>
        </row>
        <row r="33">
          <cell r="A33">
            <v>42217</v>
          </cell>
          <cell r="B33">
            <v>2</v>
          </cell>
        </row>
        <row r="34">
          <cell r="A34">
            <v>42248</v>
          </cell>
          <cell r="B34">
            <v>1</v>
          </cell>
        </row>
        <row r="35">
          <cell r="A35">
            <v>42278</v>
          </cell>
          <cell r="B35">
            <v>1</v>
          </cell>
        </row>
        <row r="36">
          <cell r="A36">
            <v>42309</v>
          </cell>
          <cell r="B36">
            <v>1</v>
          </cell>
        </row>
        <row r="37">
          <cell r="A37">
            <v>42339</v>
          </cell>
          <cell r="B37">
            <v>1</v>
          </cell>
        </row>
        <row r="38">
          <cell r="A38">
            <v>42370</v>
          </cell>
          <cell r="B38">
            <v>0</v>
          </cell>
        </row>
        <row r="39">
          <cell r="A39">
            <v>42401</v>
          </cell>
          <cell r="B39">
            <v>1</v>
          </cell>
        </row>
        <row r="40">
          <cell r="A40">
            <v>42430</v>
          </cell>
          <cell r="B40">
            <v>2</v>
          </cell>
        </row>
        <row r="41">
          <cell r="A41">
            <v>42461</v>
          </cell>
          <cell r="B41">
            <v>1</v>
          </cell>
        </row>
        <row r="42">
          <cell r="A42">
            <v>42491</v>
          </cell>
          <cell r="B42">
            <v>5</v>
          </cell>
        </row>
        <row r="43">
          <cell r="A43">
            <v>42522</v>
          </cell>
          <cell r="B43">
            <v>0</v>
          </cell>
        </row>
        <row r="44">
          <cell r="A44">
            <v>42552</v>
          </cell>
          <cell r="B44">
            <v>2</v>
          </cell>
        </row>
        <row r="45">
          <cell r="A45">
            <v>42583</v>
          </cell>
          <cell r="B45">
            <v>1</v>
          </cell>
        </row>
        <row r="46">
          <cell r="A46">
            <v>42614</v>
          </cell>
          <cell r="B46">
            <v>0</v>
          </cell>
        </row>
        <row r="47">
          <cell r="A47">
            <v>42644</v>
          </cell>
          <cell r="B47">
            <v>0</v>
          </cell>
        </row>
        <row r="48">
          <cell r="A48">
            <v>42675</v>
          </cell>
          <cell r="B48">
            <v>1</v>
          </cell>
        </row>
        <row r="49">
          <cell r="A49">
            <v>42705</v>
          </cell>
          <cell r="B49">
            <v>0</v>
          </cell>
        </row>
        <row r="50">
          <cell r="A50">
            <v>42736</v>
          </cell>
          <cell r="B50">
            <v>0</v>
          </cell>
        </row>
        <row r="51">
          <cell r="A51">
            <v>42767</v>
          </cell>
          <cell r="B51">
            <v>1</v>
          </cell>
        </row>
        <row r="52">
          <cell r="A52">
            <v>42795</v>
          </cell>
          <cell r="B52">
            <v>0</v>
          </cell>
        </row>
        <row r="53">
          <cell r="A53">
            <v>42826</v>
          </cell>
          <cell r="B53">
            <v>0</v>
          </cell>
        </row>
        <row r="54">
          <cell r="A54">
            <v>42856</v>
          </cell>
          <cell r="B54">
            <v>1</v>
          </cell>
        </row>
        <row r="55">
          <cell r="A55">
            <v>42887</v>
          </cell>
          <cell r="B55">
            <v>1</v>
          </cell>
        </row>
        <row r="56">
          <cell r="A56">
            <v>42917</v>
          </cell>
          <cell r="B56">
            <v>0</v>
          </cell>
        </row>
        <row r="57">
          <cell r="A57">
            <v>42948</v>
          </cell>
          <cell r="B57">
            <v>0</v>
          </cell>
        </row>
        <row r="58">
          <cell r="A58">
            <v>42979</v>
          </cell>
          <cell r="B58">
            <v>0</v>
          </cell>
        </row>
        <row r="59">
          <cell r="A59">
            <v>43009</v>
          </cell>
          <cell r="B59">
            <v>0</v>
          </cell>
        </row>
        <row r="60">
          <cell r="A60">
            <v>43040</v>
          </cell>
          <cell r="B60">
            <v>0</v>
          </cell>
        </row>
        <row r="61">
          <cell r="A61">
            <v>43070</v>
          </cell>
          <cell r="B61">
            <v>4</v>
          </cell>
        </row>
        <row r="62">
          <cell r="A62">
            <v>43101</v>
          </cell>
          <cell r="B62">
            <v>1</v>
          </cell>
        </row>
        <row r="63">
          <cell r="A63">
            <v>43132</v>
          </cell>
          <cell r="B63">
            <v>1</v>
          </cell>
        </row>
        <row r="64">
          <cell r="A64">
            <v>43160</v>
          </cell>
          <cell r="B64">
            <v>2</v>
          </cell>
        </row>
        <row r="65">
          <cell r="A65">
            <v>43191</v>
          </cell>
          <cell r="B65">
            <v>7</v>
          </cell>
        </row>
        <row r="66">
          <cell r="A66">
            <v>43221</v>
          </cell>
          <cell r="B66">
            <v>1</v>
          </cell>
        </row>
        <row r="67">
          <cell r="A67">
            <v>43252</v>
          </cell>
          <cell r="B67">
            <v>0</v>
          </cell>
        </row>
        <row r="68">
          <cell r="A68">
            <v>43282</v>
          </cell>
          <cell r="B68">
            <v>2</v>
          </cell>
        </row>
        <row r="69">
          <cell r="A69">
            <v>43313</v>
          </cell>
          <cell r="B69">
            <v>1</v>
          </cell>
        </row>
        <row r="70">
          <cell r="A70">
            <v>43344</v>
          </cell>
          <cell r="B70">
            <v>1</v>
          </cell>
        </row>
        <row r="71">
          <cell r="A71">
            <v>43374</v>
          </cell>
          <cell r="B71">
            <v>1</v>
          </cell>
        </row>
        <row r="72">
          <cell r="A72">
            <v>43405</v>
          </cell>
          <cell r="B72">
            <v>1</v>
          </cell>
        </row>
        <row r="73">
          <cell r="A73">
            <v>43435</v>
          </cell>
          <cell r="B73">
            <v>0</v>
          </cell>
        </row>
      </sheetData>
      <sheetData sheetId="18">
        <row r="1">
          <cell r="B1" t="str">
            <v>Jumlah</v>
          </cell>
        </row>
      </sheetData>
      <sheetData sheetId="19">
        <row r="1">
          <cell r="B1" t="str">
            <v>Jumlah</v>
          </cell>
        </row>
      </sheetData>
      <sheetData sheetId="20">
        <row r="1">
          <cell r="B1" t="str">
            <v>Jumlah</v>
          </cell>
        </row>
      </sheetData>
      <sheetData sheetId="21">
        <row r="1">
          <cell r="B1" t="str">
            <v>Jumlah</v>
          </cell>
        </row>
      </sheetData>
      <sheetData sheetId="22">
        <row r="1">
          <cell r="B1" t="str">
            <v>Jumlah</v>
          </cell>
        </row>
      </sheetData>
      <sheetData sheetId="23">
        <row r="1">
          <cell r="B1" t="str">
            <v>Jumlah</v>
          </cell>
        </row>
      </sheetData>
      <sheetData sheetId="24">
        <row r="1">
          <cell r="B1" t="str">
            <v>Jumlah</v>
          </cell>
        </row>
      </sheetData>
      <sheetData sheetId="25">
        <row r="1">
          <cell r="B1" t="str">
            <v>Jumlah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B001-5CFE-4309-BACF-BFC5D0A438DF}">
  <dimension ref="A1:A73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1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3</v>
      </c>
    </row>
    <row r="17" spans="1:1" x14ac:dyDescent="0.25">
      <c r="A17">
        <v>2</v>
      </c>
    </row>
    <row r="18" spans="1:1" x14ac:dyDescent="0.25">
      <c r="A18">
        <v>0</v>
      </c>
    </row>
    <row r="19" spans="1:1" x14ac:dyDescent="0.25">
      <c r="A19">
        <v>2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1</v>
      </c>
    </row>
    <row r="29" spans="1:1" x14ac:dyDescent="0.25">
      <c r="A29">
        <v>0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1</v>
      </c>
    </row>
    <row r="33" spans="1:1" x14ac:dyDescent="0.25">
      <c r="A33">
        <v>6</v>
      </c>
    </row>
    <row r="34" spans="1:1" x14ac:dyDescent="0.25">
      <c r="A34">
        <v>0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1</v>
      </c>
    </row>
    <row r="48" spans="1:1" x14ac:dyDescent="0.25">
      <c r="A48">
        <v>0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0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5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2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3</v>
      </c>
    </row>
    <row r="62" spans="1:1" x14ac:dyDescent="0.25">
      <c r="A62">
        <v>2</v>
      </c>
    </row>
    <row r="63" spans="1:1" x14ac:dyDescent="0.25">
      <c r="A63">
        <v>2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 s="7">
        <v>0</v>
      </c>
    </row>
    <row r="72" spans="1:1" x14ac:dyDescent="0.25">
      <c r="A72" s="7">
        <v>0</v>
      </c>
    </row>
    <row r="73" spans="1:1" x14ac:dyDescent="0.25">
      <c r="A73" s="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DDB7-B6BC-4DA1-86D6-1377FFA735A8}">
  <dimension ref="A1:O73"/>
  <sheetViews>
    <sheetView workbookViewId="0">
      <selection activeCell="A73" sqref="A73"/>
    </sheetView>
  </sheetViews>
  <sheetFormatPr defaultRowHeight="15" x14ac:dyDescent="0.25"/>
  <sheetData>
    <row r="1" spans="1:15" ht="45" x14ac:dyDescent="0.25">
      <c r="A1" s="15" t="s">
        <v>10</v>
      </c>
      <c r="B1" s="16" t="s">
        <v>1</v>
      </c>
    </row>
    <row r="2" spans="1:15" x14ac:dyDescent="0.25">
      <c r="A2" s="17">
        <v>41275</v>
      </c>
      <c r="B2" s="16">
        <v>2</v>
      </c>
      <c r="C2" s="18">
        <v>7.65</v>
      </c>
      <c r="D2" s="18">
        <v>7.75</v>
      </c>
      <c r="E2" s="18">
        <v>7.89</v>
      </c>
      <c r="F2" s="18">
        <v>0</v>
      </c>
    </row>
    <row r="3" spans="1:15" x14ac:dyDescent="0.25">
      <c r="A3" s="19">
        <v>41306</v>
      </c>
      <c r="B3" s="16">
        <v>3</v>
      </c>
      <c r="C3" s="18">
        <v>7.45</v>
      </c>
      <c r="D3" s="18">
        <v>8.35</v>
      </c>
      <c r="E3" s="18">
        <v>7.68</v>
      </c>
      <c r="F3" s="18">
        <v>0</v>
      </c>
    </row>
    <row r="4" spans="1:15" x14ac:dyDescent="0.25">
      <c r="A4" s="17">
        <v>41334</v>
      </c>
      <c r="B4" s="16">
        <v>0</v>
      </c>
      <c r="C4" s="18">
        <v>7.29</v>
      </c>
      <c r="D4" s="18">
        <v>7.83</v>
      </c>
      <c r="E4" s="18">
        <v>8.56</v>
      </c>
      <c r="F4" s="16">
        <v>0</v>
      </c>
      <c r="G4" s="18"/>
      <c r="H4" s="18"/>
      <c r="I4" s="20"/>
      <c r="J4" s="18"/>
      <c r="K4" s="18"/>
      <c r="L4" s="18"/>
      <c r="M4" s="18"/>
      <c r="N4" s="18"/>
      <c r="O4" s="20"/>
    </row>
    <row r="5" spans="1:15" x14ac:dyDescent="0.25">
      <c r="A5" s="19">
        <v>41365</v>
      </c>
      <c r="B5" s="16">
        <v>1</v>
      </c>
      <c r="C5" s="18">
        <v>7.58</v>
      </c>
      <c r="D5" s="18">
        <v>7.15</v>
      </c>
      <c r="E5" s="18">
        <v>7.57</v>
      </c>
      <c r="F5" s="18">
        <v>0</v>
      </c>
    </row>
    <row r="6" spans="1:15" x14ac:dyDescent="0.25">
      <c r="A6" s="17">
        <v>41395</v>
      </c>
      <c r="B6" s="16">
        <v>2</v>
      </c>
      <c r="C6" s="18">
        <v>7.29</v>
      </c>
      <c r="D6" s="18">
        <v>7.46</v>
      </c>
      <c r="E6" s="18">
        <v>7.41</v>
      </c>
      <c r="F6" s="18">
        <v>0</v>
      </c>
    </row>
    <row r="7" spans="1:15" x14ac:dyDescent="0.25">
      <c r="A7" s="19">
        <v>41426</v>
      </c>
      <c r="B7" s="16">
        <v>2</v>
      </c>
      <c r="C7" s="18">
        <v>7.28</v>
      </c>
      <c r="D7" s="18">
        <v>6.73</v>
      </c>
      <c r="E7" s="18">
        <v>6.29</v>
      </c>
      <c r="F7" s="16">
        <v>0</v>
      </c>
    </row>
    <row r="8" spans="1:15" x14ac:dyDescent="0.25">
      <c r="A8" s="17">
        <v>41456</v>
      </c>
      <c r="B8" s="16">
        <v>2</v>
      </c>
      <c r="C8" s="18">
        <v>8.75</v>
      </c>
      <c r="D8" s="18">
        <v>8.17</v>
      </c>
      <c r="E8" s="18">
        <v>7.84</v>
      </c>
      <c r="F8" s="18">
        <v>0</v>
      </c>
    </row>
    <row r="9" spans="1:15" x14ac:dyDescent="0.25">
      <c r="A9" s="19">
        <v>41487</v>
      </c>
      <c r="B9" s="16">
        <v>1</v>
      </c>
      <c r="C9" s="18">
        <v>7.81</v>
      </c>
      <c r="D9" s="18">
        <v>7.24</v>
      </c>
      <c r="E9" s="18">
        <v>6.57</v>
      </c>
      <c r="F9" s="18">
        <v>0</v>
      </c>
    </row>
    <row r="10" spans="1:15" x14ac:dyDescent="0.25">
      <c r="A10" s="17">
        <v>41518</v>
      </c>
      <c r="B10" s="16">
        <v>1</v>
      </c>
      <c r="C10" s="18">
        <v>0</v>
      </c>
      <c r="D10" s="18">
        <v>0</v>
      </c>
      <c r="E10" s="18">
        <v>0</v>
      </c>
      <c r="F10" s="16">
        <v>0</v>
      </c>
    </row>
    <row r="11" spans="1:15" x14ac:dyDescent="0.25">
      <c r="A11" s="19">
        <v>41548</v>
      </c>
      <c r="B11" s="16">
        <v>1</v>
      </c>
      <c r="C11" s="18">
        <v>8.1300000000000008</v>
      </c>
      <c r="D11" s="18">
        <v>8.6999999999999993</v>
      </c>
      <c r="E11" s="18">
        <v>8.26</v>
      </c>
      <c r="F11" s="18">
        <v>0</v>
      </c>
    </row>
    <row r="12" spans="1:15" x14ac:dyDescent="0.25">
      <c r="A12" s="17">
        <v>41579</v>
      </c>
      <c r="B12" s="16">
        <v>1</v>
      </c>
      <c r="C12" s="18">
        <v>7.83</v>
      </c>
      <c r="D12" s="18">
        <v>8.44</v>
      </c>
      <c r="E12" s="18">
        <v>8.77</v>
      </c>
      <c r="F12" s="18">
        <v>0</v>
      </c>
    </row>
    <row r="13" spans="1:15" x14ac:dyDescent="0.25">
      <c r="A13" s="19">
        <v>41609</v>
      </c>
      <c r="B13" s="16">
        <v>0</v>
      </c>
      <c r="C13" s="18">
        <v>7.32</v>
      </c>
      <c r="D13" s="18">
        <v>8.06</v>
      </c>
      <c r="E13" s="18">
        <v>8.52</v>
      </c>
      <c r="F13" s="16">
        <v>0</v>
      </c>
    </row>
    <row r="14" spans="1:15" x14ac:dyDescent="0.25">
      <c r="A14" s="17">
        <v>41640</v>
      </c>
      <c r="B14" s="16">
        <v>2</v>
      </c>
    </row>
    <row r="15" spans="1:15" x14ac:dyDescent="0.25">
      <c r="A15" s="19">
        <v>41671</v>
      </c>
      <c r="B15" s="16">
        <v>1</v>
      </c>
    </row>
    <row r="16" spans="1:15" x14ac:dyDescent="0.25">
      <c r="A16" s="17">
        <v>41699</v>
      </c>
      <c r="B16" s="16">
        <v>1</v>
      </c>
    </row>
    <row r="17" spans="1:2" x14ac:dyDescent="0.25">
      <c r="A17" s="19">
        <v>41730</v>
      </c>
      <c r="B17" s="16">
        <v>2</v>
      </c>
    </row>
    <row r="18" spans="1:2" x14ac:dyDescent="0.25">
      <c r="A18" s="17">
        <v>41760</v>
      </c>
      <c r="B18" s="16">
        <v>4</v>
      </c>
    </row>
    <row r="19" spans="1:2" x14ac:dyDescent="0.25">
      <c r="A19" s="17">
        <v>41791</v>
      </c>
      <c r="B19" s="16">
        <v>1</v>
      </c>
    </row>
    <row r="20" spans="1:2" x14ac:dyDescent="0.25">
      <c r="A20" s="19">
        <v>41821</v>
      </c>
      <c r="B20" s="16">
        <v>2</v>
      </c>
    </row>
    <row r="21" spans="1:2" x14ac:dyDescent="0.25">
      <c r="A21" s="17">
        <v>41852</v>
      </c>
      <c r="B21" s="16">
        <v>2</v>
      </c>
    </row>
    <row r="22" spans="1:2" x14ac:dyDescent="0.25">
      <c r="A22" s="19">
        <v>41883</v>
      </c>
      <c r="B22" s="16">
        <v>1</v>
      </c>
    </row>
    <row r="23" spans="1:2" x14ac:dyDescent="0.25">
      <c r="A23" s="17">
        <v>41913</v>
      </c>
      <c r="B23" s="16">
        <v>2</v>
      </c>
    </row>
    <row r="24" spans="1:2" x14ac:dyDescent="0.25">
      <c r="A24" s="19">
        <v>41944</v>
      </c>
      <c r="B24" s="16">
        <v>3</v>
      </c>
    </row>
    <row r="25" spans="1:2" x14ac:dyDescent="0.25">
      <c r="A25" s="17">
        <v>41974</v>
      </c>
      <c r="B25" s="16">
        <v>0</v>
      </c>
    </row>
    <row r="26" spans="1:2" x14ac:dyDescent="0.25">
      <c r="A26" s="19">
        <v>42005</v>
      </c>
      <c r="B26" s="16">
        <v>1</v>
      </c>
    </row>
    <row r="27" spans="1:2" x14ac:dyDescent="0.25">
      <c r="A27" s="17">
        <v>42036</v>
      </c>
      <c r="B27" s="16">
        <v>6</v>
      </c>
    </row>
    <row r="28" spans="1:2" x14ac:dyDescent="0.25">
      <c r="A28" s="19">
        <v>42064</v>
      </c>
      <c r="B28" s="16">
        <v>3</v>
      </c>
    </row>
    <row r="29" spans="1:2" x14ac:dyDescent="0.25">
      <c r="A29" s="17">
        <v>42095</v>
      </c>
      <c r="B29" s="16">
        <v>8</v>
      </c>
    </row>
    <row r="30" spans="1:2" x14ac:dyDescent="0.25">
      <c r="A30" s="19">
        <v>42125</v>
      </c>
      <c r="B30" s="16">
        <v>0</v>
      </c>
    </row>
    <row r="31" spans="1:2" x14ac:dyDescent="0.25">
      <c r="A31" s="17">
        <v>42156</v>
      </c>
      <c r="B31" s="16">
        <v>4</v>
      </c>
    </row>
    <row r="32" spans="1:2" x14ac:dyDescent="0.25">
      <c r="A32" s="19">
        <v>42186</v>
      </c>
      <c r="B32" s="16">
        <v>1</v>
      </c>
    </row>
    <row r="33" spans="1:2" x14ac:dyDescent="0.25">
      <c r="A33" s="17">
        <v>42217</v>
      </c>
      <c r="B33" s="16">
        <v>1</v>
      </c>
    </row>
    <row r="34" spans="1:2" x14ac:dyDescent="0.25">
      <c r="A34" s="19">
        <v>42248</v>
      </c>
      <c r="B34" s="16">
        <v>9</v>
      </c>
    </row>
    <row r="35" spans="1:2" x14ac:dyDescent="0.25">
      <c r="A35" s="17">
        <v>42278</v>
      </c>
      <c r="B35" s="16">
        <v>5</v>
      </c>
    </row>
    <row r="36" spans="1:2" x14ac:dyDescent="0.25">
      <c r="A36" s="17">
        <v>42309</v>
      </c>
      <c r="B36" s="16">
        <v>1</v>
      </c>
    </row>
    <row r="37" spans="1:2" x14ac:dyDescent="0.25">
      <c r="A37" s="19">
        <v>42339</v>
      </c>
      <c r="B37" s="16">
        <v>4</v>
      </c>
    </row>
    <row r="38" spans="1:2" x14ac:dyDescent="0.25">
      <c r="A38" s="17">
        <v>42370</v>
      </c>
      <c r="B38" s="16">
        <v>5</v>
      </c>
    </row>
    <row r="39" spans="1:2" x14ac:dyDescent="0.25">
      <c r="A39" s="19">
        <v>42401</v>
      </c>
      <c r="B39" s="16">
        <v>17</v>
      </c>
    </row>
    <row r="40" spans="1:2" x14ac:dyDescent="0.25">
      <c r="A40" s="17">
        <v>42430</v>
      </c>
      <c r="B40" s="16">
        <v>10</v>
      </c>
    </row>
    <row r="41" spans="1:2" x14ac:dyDescent="0.25">
      <c r="A41" s="19">
        <v>42461</v>
      </c>
      <c r="B41" s="16">
        <v>8</v>
      </c>
    </row>
    <row r="42" spans="1:2" x14ac:dyDescent="0.25">
      <c r="A42" s="17">
        <v>42491</v>
      </c>
      <c r="B42" s="16">
        <v>4</v>
      </c>
    </row>
    <row r="43" spans="1:2" x14ac:dyDescent="0.25">
      <c r="A43" s="19">
        <v>42522</v>
      </c>
      <c r="B43" s="16">
        <v>6</v>
      </c>
    </row>
    <row r="44" spans="1:2" x14ac:dyDescent="0.25">
      <c r="A44" s="17">
        <v>42552</v>
      </c>
      <c r="B44" s="16">
        <v>2</v>
      </c>
    </row>
    <row r="45" spans="1:2" x14ac:dyDescent="0.25">
      <c r="A45" s="19">
        <v>42583</v>
      </c>
      <c r="B45" s="16">
        <v>4</v>
      </c>
    </row>
    <row r="46" spans="1:2" x14ac:dyDescent="0.25">
      <c r="A46" s="17">
        <v>42614</v>
      </c>
      <c r="B46" s="16">
        <v>0</v>
      </c>
    </row>
    <row r="47" spans="1:2" x14ac:dyDescent="0.25">
      <c r="A47" s="19">
        <v>42644</v>
      </c>
      <c r="B47" s="16">
        <v>0</v>
      </c>
    </row>
    <row r="48" spans="1:2" x14ac:dyDescent="0.25">
      <c r="A48" s="17">
        <v>42675</v>
      </c>
      <c r="B48" s="16">
        <v>0</v>
      </c>
    </row>
    <row r="49" spans="1:2" x14ac:dyDescent="0.25">
      <c r="A49" s="19">
        <v>42705</v>
      </c>
      <c r="B49" s="16">
        <v>1</v>
      </c>
    </row>
    <row r="50" spans="1:2" x14ac:dyDescent="0.25">
      <c r="A50" s="17">
        <v>42736</v>
      </c>
      <c r="B50" s="16">
        <v>0</v>
      </c>
    </row>
    <row r="51" spans="1:2" x14ac:dyDescent="0.25">
      <c r="A51" s="19">
        <v>42767</v>
      </c>
      <c r="B51" s="16">
        <v>0</v>
      </c>
    </row>
    <row r="52" spans="1:2" x14ac:dyDescent="0.25">
      <c r="A52" s="17">
        <v>42795</v>
      </c>
      <c r="B52" s="16">
        <v>0</v>
      </c>
    </row>
    <row r="53" spans="1:2" x14ac:dyDescent="0.25">
      <c r="A53" s="17">
        <v>42826</v>
      </c>
      <c r="B53" s="16">
        <v>1</v>
      </c>
    </row>
    <row r="54" spans="1:2" x14ac:dyDescent="0.25">
      <c r="A54" s="19">
        <v>42856</v>
      </c>
      <c r="B54" s="16">
        <v>0</v>
      </c>
    </row>
    <row r="55" spans="1:2" x14ac:dyDescent="0.25">
      <c r="A55" s="17">
        <v>42887</v>
      </c>
      <c r="B55" s="16">
        <v>0</v>
      </c>
    </row>
    <row r="56" spans="1:2" x14ac:dyDescent="0.25">
      <c r="A56" s="19">
        <v>42917</v>
      </c>
      <c r="B56" s="16">
        <v>2</v>
      </c>
    </row>
    <row r="57" spans="1:2" x14ac:dyDescent="0.25">
      <c r="A57" s="17">
        <v>42948</v>
      </c>
      <c r="B57" s="16">
        <v>0</v>
      </c>
    </row>
    <row r="58" spans="1:2" x14ac:dyDescent="0.25">
      <c r="A58" s="19">
        <v>42979</v>
      </c>
      <c r="B58" s="16">
        <v>2</v>
      </c>
    </row>
    <row r="59" spans="1:2" x14ac:dyDescent="0.25">
      <c r="A59" s="17">
        <v>43009</v>
      </c>
      <c r="B59" s="16">
        <v>1</v>
      </c>
    </row>
    <row r="60" spans="1:2" x14ac:dyDescent="0.25">
      <c r="A60" s="19">
        <v>43040</v>
      </c>
      <c r="B60" s="16">
        <v>3</v>
      </c>
    </row>
    <row r="61" spans="1:2" x14ac:dyDescent="0.25">
      <c r="A61" s="17">
        <v>43070</v>
      </c>
      <c r="B61" s="16">
        <v>4</v>
      </c>
    </row>
    <row r="62" spans="1:2" x14ac:dyDescent="0.25">
      <c r="A62" s="19">
        <v>43101</v>
      </c>
      <c r="B62" s="16">
        <v>0</v>
      </c>
    </row>
    <row r="63" spans="1:2" x14ac:dyDescent="0.25">
      <c r="A63" s="17">
        <v>43132</v>
      </c>
      <c r="B63" s="16">
        <v>6</v>
      </c>
    </row>
    <row r="64" spans="1:2" x14ac:dyDescent="0.25">
      <c r="A64" s="19">
        <v>43160</v>
      </c>
      <c r="B64" s="16">
        <v>5</v>
      </c>
    </row>
    <row r="65" spans="1:2" x14ac:dyDescent="0.25">
      <c r="A65" s="17">
        <v>43191</v>
      </c>
      <c r="B65" s="16">
        <v>2</v>
      </c>
    </row>
    <row r="66" spans="1:2" x14ac:dyDescent="0.25">
      <c r="A66" s="19">
        <v>43221</v>
      </c>
      <c r="B66" s="16">
        <v>1</v>
      </c>
    </row>
    <row r="67" spans="1:2" x14ac:dyDescent="0.25">
      <c r="A67" s="17">
        <v>43252</v>
      </c>
      <c r="B67" s="16">
        <v>2</v>
      </c>
    </row>
    <row r="68" spans="1:2" x14ac:dyDescent="0.25">
      <c r="A68" s="19">
        <v>43282</v>
      </c>
      <c r="B68" s="16">
        <v>2</v>
      </c>
    </row>
    <row r="69" spans="1:2" x14ac:dyDescent="0.25">
      <c r="A69" s="17">
        <v>43313</v>
      </c>
      <c r="B69" s="16">
        <v>2</v>
      </c>
    </row>
    <row r="70" spans="1:2" x14ac:dyDescent="0.25">
      <c r="A70" s="17">
        <v>43344</v>
      </c>
      <c r="B70" s="16">
        <v>1</v>
      </c>
    </row>
    <row r="71" spans="1:2" x14ac:dyDescent="0.25">
      <c r="A71" s="19">
        <v>43374</v>
      </c>
      <c r="B71" s="16">
        <v>1</v>
      </c>
    </row>
    <row r="72" spans="1:2" x14ac:dyDescent="0.25">
      <c r="A72" s="17">
        <v>43405</v>
      </c>
      <c r="B72" s="16">
        <v>4</v>
      </c>
    </row>
    <row r="73" spans="1:2" x14ac:dyDescent="0.25">
      <c r="A73" s="19">
        <v>43435</v>
      </c>
      <c r="B73" s="16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094E-9B22-4FBD-A959-AA6928F10E80}">
  <dimension ref="A1:B73"/>
  <sheetViews>
    <sheetView workbookViewId="0">
      <selection activeCell="I15" sqref="I15"/>
    </sheetView>
  </sheetViews>
  <sheetFormatPr defaultRowHeight="15" x14ac:dyDescent="0.25"/>
  <cols>
    <col min="2" max="2" width="8.5703125" bestFit="1" customWidth="1"/>
  </cols>
  <sheetData>
    <row r="1" spans="1:2" ht="38.25" x14ac:dyDescent="0.25">
      <c r="A1" s="21" t="s">
        <v>11</v>
      </c>
      <c r="B1" s="8" t="s">
        <v>12</v>
      </c>
    </row>
    <row r="2" spans="1:2" x14ac:dyDescent="0.25">
      <c r="A2" s="17">
        <v>41275</v>
      </c>
      <c r="B2" s="22">
        <v>22</v>
      </c>
    </row>
    <row r="3" spans="1:2" x14ac:dyDescent="0.25">
      <c r="A3" s="19">
        <v>41306</v>
      </c>
      <c r="B3" s="22">
        <v>17</v>
      </c>
    </row>
    <row r="4" spans="1:2" x14ac:dyDescent="0.25">
      <c r="A4" s="17">
        <v>41334</v>
      </c>
      <c r="B4" s="22">
        <v>11</v>
      </c>
    </row>
    <row r="5" spans="1:2" x14ac:dyDescent="0.25">
      <c r="A5" s="19">
        <v>41365</v>
      </c>
      <c r="B5" s="22">
        <v>11</v>
      </c>
    </row>
    <row r="6" spans="1:2" x14ac:dyDescent="0.25">
      <c r="A6" s="17">
        <v>41395</v>
      </c>
      <c r="B6" s="22">
        <v>4</v>
      </c>
    </row>
    <row r="7" spans="1:2" x14ac:dyDescent="0.25">
      <c r="A7" s="19">
        <v>41426</v>
      </c>
      <c r="B7" s="22">
        <v>3</v>
      </c>
    </row>
    <row r="8" spans="1:2" x14ac:dyDescent="0.25">
      <c r="A8" s="17">
        <v>41456</v>
      </c>
      <c r="B8" s="22">
        <v>2</v>
      </c>
    </row>
    <row r="9" spans="1:2" x14ac:dyDescent="0.25">
      <c r="A9" s="19">
        <v>41487</v>
      </c>
      <c r="B9" s="22">
        <v>1</v>
      </c>
    </row>
    <row r="10" spans="1:2" x14ac:dyDescent="0.25">
      <c r="A10" s="17">
        <v>41518</v>
      </c>
      <c r="B10" s="22">
        <v>0</v>
      </c>
    </row>
    <row r="11" spans="1:2" x14ac:dyDescent="0.25">
      <c r="A11" s="19">
        <v>41548</v>
      </c>
      <c r="B11" s="22">
        <v>0</v>
      </c>
    </row>
    <row r="12" spans="1:2" x14ac:dyDescent="0.25">
      <c r="A12" s="17">
        <v>41579</v>
      </c>
      <c r="B12" s="22">
        <v>4</v>
      </c>
    </row>
    <row r="13" spans="1:2" x14ac:dyDescent="0.25">
      <c r="A13" s="19">
        <v>41609</v>
      </c>
      <c r="B13" s="22">
        <v>0</v>
      </c>
    </row>
    <row r="14" spans="1:2" x14ac:dyDescent="0.25">
      <c r="A14" s="17">
        <v>41640</v>
      </c>
      <c r="B14" s="22">
        <v>1</v>
      </c>
    </row>
    <row r="15" spans="1:2" x14ac:dyDescent="0.25">
      <c r="A15" s="19">
        <v>41671</v>
      </c>
      <c r="B15" s="22">
        <v>2</v>
      </c>
    </row>
    <row r="16" spans="1:2" x14ac:dyDescent="0.25">
      <c r="A16" s="17">
        <v>41699</v>
      </c>
      <c r="B16" s="22">
        <v>2</v>
      </c>
    </row>
    <row r="17" spans="1:2" x14ac:dyDescent="0.25">
      <c r="A17" s="19">
        <v>41730</v>
      </c>
      <c r="B17" s="22">
        <v>0</v>
      </c>
    </row>
    <row r="18" spans="1:2" x14ac:dyDescent="0.25">
      <c r="A18" s="17">
        <v>41760</v>
      </c>
      <c r="B18" s="22">
        <v>0</v>
      </c>
    </row>
    <row r="19" spans="1:2" x14ac:dyDescent="0.25">
      <c r="A19" s="17">
        <v>41791</v>
      </c>
      <c r="B19" s="22">
        <v>1</v>
      </c>
    </row>
    <row r="20" spans="1:2" x14ac:dyDescent="0.25">
      <c r="A20" s="19">
        <v>41821</v>
      </c>
      <c r="B20" s="22">
        <v>1</v>
      </c>
    </row>
    <row r="21" spans="1:2" x14ac:dyDescent="0.25">
      <c r="A21" s="17">
        <v>41852</v>
      </c>
      <c r="B21" s="22">
        <v>0</v>
      </c>
    </row>
    <row r="22" spans="1:2" x14ac:dyDescent="0.25">
      <c r="A22" s="19">
        <v>41883</v>
      </c>
      <c r="B22" s="22">
        <v>0</v>
      </c>
    </row>
    <row r="23" spans="1:2" x14ac:dyDescent="0.25">
      <c r="A23" s="17">
        <v>41913</v>
      </c>
      <c r="B23" s="22">
        <v>2</v>
      </c>
    </row>
    <row r="24" spans="1:2" x14ac:dyDescent="0.25">
      <c r="A24" s="19">
        <v>41944</v>
      </c>
      <c r="B24" s="22">
        <v>1</v>
      </c>
    </row>
    <row r="25" spans="1:2" x14ac:dyDescent="0.25">
      <c r="A25" s="17">
        <v>41974</v>
      </c>
      <c r="B25" s="22">
        <v>1</v>
      </c>
    </row>
    <row r="26" spans="1:2" x14ac:dyDescent="0.25">
      <c r="A26" s="19">
        <v>42005</v>
      </c>
      <c r="B26" s="22">
        <v>2</v>
      </c>
    </row>
    <row r="27" spans="1:2" x14ac:dyDescent="0.25">
      <c r="A27" s="17">
        <v>42036</v>
      </c>
      <c r="B27" s="22">
        <v>2</v>
      </c>
    </row>
    <row r="28" spans="1:2" x14ac:dyDescent="0.25">
      <c r="A28" s="19">
        <v>42064</v>
      </c>
      <c r="B28" s="22">
        <v>3</v>
      </c>
    </row>
    <row r="29" spans="1:2" x14ac:dyDescent="0.25">
      <c r="A29" s="17">
        <v>42095</v>
      </c>
      <c r="B29" s="22">
        <v>1</v>
      </c>
    </row>
    <row r="30" spans="1:2" x14ac:dyDescent="0.25">
      <c r="A30" s="19">
        <v>42125</v>
      </c>
      <c r="B30" s="22">
        <v>2</v>
      </c>
    </row>
    <row r="31" spans="1:2" x14ac:dyDescent="0.25">
      <c r="A31" s="17">
        <v>42156</v>
      </c>
      <c r="B31" s="22">
        <v>3</v>
      </c>
    </row>
    <row r="32" spans="1:2" x14ac:dyDescent="0.25">
      <c r="A32" s="19">
        <v>42186</v>
      </c>
      <c r="B32" s="22">
        <v>1</v>
      </c>
    </row>
    <row r="33" spans="1:2" x14ac:dyDescent="0.25">
      <c r="A33" s="17">
        <v>42217</v>
      </c>
      <c r="B33" s="22">
        <v>0</v>
      </c>
    </row>
    <row r="34" spans="1:2" x14ac:dyDescent="0.25">
      <c r="A34" s="19">
        <v>42248</v>
      </c>
      <c r="B34" s="22">
        <v>0</v>
      </c>
    </row>
    <row r="35" spans="1:2" x14ac:dyDescent="0.25">
      <c r="A35" s="17">
        <v>42278</v>
      </c>
      <c r="B35" s="22">
        <v>2</v>
      </c>
    </row>
    <row r="36" spans="1:2" x14ac:dyDescent="0.25">
      <c r="A36" s="17">
        <v>42309</v>
      </c>
      <c r="B36" s="22">
        <v>2</v>
      </c>
    </row>
    <row r="37" spans="1:2" x14ac:dyDescent="0.25">
      <c r="A37" s="19">
        <v>42339</v>
      </c>
      <c r="B37" s="22">
        <v>1</v>
      </c>
    </row>
    <row r="38" spans="1:2" x14ac:dyDescent="0.25">
      <c r="A38" s="17">
        <v>42370</v>
      </c>
      <c r="B38" s="22">
        <v>1</v>
      </c>
    </row>
    <row r="39" spans="1:2" x14ac:dyDescent="0.25">
      <c r="A39" s="19">
        <v>42401</v>
      </c>
      <c r="B39" s="22">
        <v>0</v>
      </c>
    </row>
    <row r="40" spans="1:2" x14ac:dyDescent="0.25">
      <c r="A40" s="17">
        <v>42430</v>
      </c>
      <c r="B40" s="22">
        <v>3</v>
      </c>
    </row>
    <row r="41" spans="1:2" x14ac:dyDescent="0.25">
      <c r="A41" s="19">
        <v>42461</v>
      </c>
      <c r="B41" s="22">
        <v>1</v>
      </c>
    </row>
    <row r="42" spans="1:2" x14ac:dyDescent="0.25">
      <c r="A42" s="17">
        <v>42491</v>
      </c>
      <c r="B42" s="22">
        <v>0</v>
      </c>
    </row>
    <row r="43" spans="1:2" x14ac:dyDescent="0.25">
      <c r="A43" s="19">
        <v>42522</v>
      </c>
      <c r="B43" s="22">
        <v>1</v>
      </c>
    </row>
    <row r="44" spans="1:2" x14ac:dyDescent="0.25">
      <c r="A44" s="17">
        <v>42552</v>
      </c>
      <c r="B44" s="22">
        <v>0</v>
      </c>
    </row>
    <row r="45" spans="1:2" x14ac:dyDescent="0.25">
      <c r="A45" s="19">
        <v>42583</v>
      </c>
      <c r="B45" s="22">
        <v>1</v>
      </c>
    </row>
    <row r="46" spans="1:2" x14ac:dyDescent="0.25">
      <c r="A46" s="17">
        <v>42614</v>
      </c>
      <c r="B46" s="22">
        <v>1</v>
      </c>
    </row>
    <row r="47" spans="1:2" x14ac:dyDescent="0.25">
      <c r="A47" s="19">
        <v>42644</v>
      </c>
      <c r="B47" s="22">
        <v>0</v>
      </c>
    </row>
    <row r="48" spans="1:2" x14ac:dyDescent="0.25">
      <c r="A48" s="17">
        <v>42675</v>
      </c>
      <c r="B48" s="22">
        <v>1</v>
      </c>
    </row>
    <row r="49" spans="1:2" x14ac:dyDescent="0.25">
      <c r="A49" s="19">
        <v>42705</v>
      </c>
      <c r="B49" s="22">
        <v>1</v>
      </c>
    </row>
    <row r="50" spans="1:2" x14ac:dyDescent="0.25">
      <c r="A50" s="17">
        <v>42736</v>
      </c>
      <c r="B50" s="22">
        <v>1</v>
      </c>
    </row>
    <row r="51" spans="1:2" x14ac:dyDescent="0.25">
      <c r="A51" s="19">
        <v>42767</v>
      </c>
      <c r="B51" s="22">
        <v>1</v>
      </c>
    </row>
    <row r="52" spans="1:2" x14ac:dyDescent="0.25">
      <c r="A52" s="17">
        <v>42795</v>
      </c>
      <c r="B52" s="22">
        <v>0</v>
      </c>
    </row>
    <row r="53" spans="1:2" x14ac:dyDescent="0.25">
      <c r="A53" s="17">
        <v>42826</v>
      </c>
      <c r="B53" s="22">
        <v>3</v>
      </c>
    </row>
    <row r="54" spans="1:2" x14ac:dyDescent="0.25">
      <c r="A54" s="19">
        <v>42856</v>
      </c>
      <c r="B54" s="22">
        <v>0</v>
      </c>
    </row>
    <row r="55" spans="1:2" x14ac:dyDescent="0.25">
      <c r="A55" s="17">
        <v>42887</v>
      </c>
      <c r="B55" s="22">
        <v>0</v>
      </c>
    </row>
    <row r="56" spans="1:2" x14ac:dyDescent="0.25">
      <c r="A56" s="19">
        <v>42917</v>
      </c>
      <c r="B56" s="22">
        <v>0</v>
      </c>
    </row>
    <row r="57" spans="1:2" x14ac:dyDescent="0.25">
      <c r="A57" s="17">
        <v>42948</v>
      </c>
      <c r="B57" s="22">
        <v>0</v>
      </c>
    </row>
    <row r="58" spans="1:2" x14ac:dyDescent="0.25">
      <c r="A58" s="19">
        <v>42979</v>
      </c>
      <c r="B58" s="22">
        <v>0</v>
      </c>
    </row>
    <row r="59" spans="1:2" x14ac:dyDescent="0.25">
      <c r="A59" s="17">
        <v>43009</v>
      </c>
      <c r="B59" s="22">
        <v>0</v>
      </c>
    </row>
    <row r="60" spans="1:2" x14ac:dyDescent="0.25">
      <c r="A60" s="19">
        <v>43040</v>
      </c>
      <c r="B60" s="22">
        <v>1</v>
      </c>
    </row>
    <row r="61" spans="1:2" x14ac:dyDescent="0.25">
      <c r="A61" s="17">
        <v>43070</v>
      </c>
      <c r="B61" s="22">
        <v>1</v>
      </c>
    </row>
    <row r="62" spans="1:2" x14ac:dyDescent="0.25">
      <c r="A62" s="19">
        <v>43101</v>
      </c>
      <c r="B62" s="22">
        <v>4</v>
      </c>
    </row>
    <row r="63" spans="1:2" x14ac:dyDescent="0.25">
      <c r="A63" s="17">
        <v>43132</v>
      </c>
      <c r="B63" s="22">
        <v>2</v>
      </c>
    </row>
    <row r="64" spans="1:2" x14ac:dyDescent="0.25">
      <c r="A64" s="19">
        <v>43160</v>
      </c>
      <c r="B64" s="22">
        <v>1</v>
      </c>
    </row>
    <row r="65" spans="1:2" x14ac:dyDescent="0.25">
      <c r="A65" s="17">
        <v>43191</v>
      </c>
      <c r="B65" s="22">
        <v>2</v>
      </c>
    </row>
    <row r="66" spans="1:2" x14ac:dyDescent="0.25">
      <c r="A66" s="19">
        <v>43221</v>
      </c>
      <c r="B66" s="22">
        <v>2</v>
      </c>
    </row>
    <row r="67" spans="1:2" x14ac:dyDescent="0.25">
      <c r="A67" s="17">
        <v>43252</v>
      </c>
      <c r="B67" s="22">
        <v>2</v>
      </c>
    </row>
    <row r="68" spans="1:2" x14ac:dyDescent="0.25">
      <c r="A68" s="19">
        <v>43282</v>
      </c>
      <c r="B68" s="22">
        <v>6</v>
      </c>
    </row>
    <row r="69" spans="1:2" x14ac:dyDescent="0.25">
      <c r="A69" s="17">
        <v>43313</v>
      </c>
      <c r="B69" s="22">
        <v>1</v>
      </c>
    </row>
    <row r="70" spans="1:2" x14ac:dyDescent="0.25">
      <c r="A70" s="17">
        <v>43344</v>
      </c>
      <c r="B70" s="22">
        <v>1</v>
      </c>
    </row>
    <row r="71" spans="1:2" x14ac:dyDescent="0.25">
      <c r="A71" s="19">
        <v>43374</v>
      </c>
      <c r="B71" s="22">
        <v>0</v>
      </c>
    </row>
    <row r="72" spans="1:2" x14ac:dyDescent="0.25">
      <c r="A72" s="17">
        <v>43405</v>
      </c>
      <c r="B72" s="22">
        <v>1</v>
      </c>
    </row>
    <row r="73" spans="1:2" x14ac:dyDescent="0.25">
      <c r="A73" s="19">
        <v>43435</v>
      </c>
      <c r="B73" s="22">
        <v>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D443-3059-46B6-92FB-AEFA87ACEDC2}">
  <dimension ref="A1:B73"/>
  <sheetViews>
    <sheetView topLeftCell="A58" zoomScale="90" zoomScaleNormal="90" workbookViewId="0">
      <selection activeCell="G15" sqref="G15"/>
    </sheetView>
  </sheetViews>
  <sheetFormatPr defaultRowHeight="15" x14ac:dyDescent="0.25"/>
  <sheetData>
    <row r="1" spans="1:2" x14ac:dyDescent="0.25">
      <c r="A1" s="15" t="s">
        <v>10</v>
      </c>
      <c r="B1" t="s">
        <v>13</v>
      </c>
    </row>
    <row r="2" spans="1:2" x14ac:dyDescent="0.25">
      <c r="A2" s="17">
        <v>41275</v>
      </c>
      <c r="B2">
        <v>2</v>
      </c>
    </row>
    <row r="3" spans="1:2" x14ac:dyDescent="0.25">
      <c r="A3" s="19">
        <v>41306</v>
      </c>
      <c r="B3">
        <v>1</v>
      </c>
    </row>
    <row r="4" spans="1:2" x14ac:dyDescent="0.25">
      <c r="A4" s="17">
        <v>41334</v>
      </c>
      <c r="B4">
        <v>1</v>
      </c>
    </row>
    <row r="5" spans="1:2" x14ac:dyDescent="0.25">
      <c r="A5" s="19">
        <v>41365</v>
      </c>
      <c r="B5">
        <v>1</v>
      </c>
    </row>
    <row r="6" spans="1:2" x14ac:dyDescent="0.25">
      <c r="A6" s="17">
        <v>41395</v>
      </c>
      <c r="B6">
        <v>0</v>
      </c>
    </row>
    <row r="7" spans="1:2" x14ac:dyDescent="0.25">
      <c r="A7" s="19">
        <v>41426</v>
      </c>
      <c r="B7">
        <v>10</v>
      </c>
    </row>
    <row r="8" spans="1:2" x14ac:dyDescent="0.25">
      <c r="A8" s="17">
        <v>41456</v>
      </c>
      <c r="B8">
        <v>12</v>
      </c>
    </row>
    <row r="9" spans="1:2" x14ac:dyDescent="0.25">
      <c r="A9" s="19">
        <v>41487</v>
      </c>
      <c r="B9">
        <v>5</v>
      </c>
    </row>
    <row r="10" spans="1:2" x14ac:dyDescent="0.25">
      <c r="A10" s="17">
        <v>41518</v>
      </c>
      <c r="B10">
        <v>5</v>
      </c>
    </row>
    <row r="11" spans="1:2" x14ac:dyDescent="0.25">
      <c r="A11" s="19">
        <v>41548</v>
      </c>
      <c r="B11">
        <v>5</v>
      </c>
    </row>
    <row r="12" spans="1:2" x14ac:dyDescent="0.25">
      <c r="A12" s="17">
        <v>41579</v>
      </c>
      <c r="B12">
        <v>2</v>
      </c>
    </row>
    <row r="13" spans="1:2" x14ac:dyDescent="0.25">
      <c r="A13" s="19">
        <v>41609</v>
      </c>
      <c r="B13">
        <v>3</v>
      </c>
    </row>
    <row r="14" spans="1:2" x14ac:dyDescent="0.25">
      <c r="A14" s="17">
        <v>41640</v>
      </c>
      <c r="B14">
        <v>3</v>
      </c>
    </row>
    <row r="15" spans="1:2" x14ac:dyDescent="0.25">
      <c r="A15" s="19">
        <v>41671</v>
      </c>
      <c r="B15">
        <v>4</v>
      </c>
    </row>
    <row r="16" spans="1:2" x14ac:dyDescent="0.25">
      <c r="A16" s="17">
        <v>41699</v>
      </c>
      <c r="B16">
        <v>5</v>
      </c>
    </row>
    <row r="17" spans="1:2" x14ac:dyDescent="0.25">
      <c r="A17" s="19">
        <v>41730</v>
      </c>
      <c r="B17">
        <v>4</v>
      </c>
    </row>
    <row r="18" spans="1:2" x14ac:dyDescent="0.25">
      <c r="A18" s="17">
        <v>41760</v>
      </c>
      <c r="B18">
        <v>1</v>
      </c>
    </row>
    <row r="19" spans="1:2" x14ac:dyDescent="0.25">
      <c r="A19" s="17">
        <v>41791</v>
      </c>
      <c r="B19">
        <v>3</v>
      </c>
    </row>
    <row r="20" spans="1:2" x14ac:dyDescent="0.25">
      <c r="A20" s="19">
        <v>41821</v>
      </c>
      <c r="B20">
        <v>1</v>
      </c>
    </row>
    <row r="21" spans="1:2" x14ac:dyDescent="0.25">
      <c r="A21" s="17">
        <v>41852</v>
      </c>
      <c r="B21">
        <v>3</v>
      </c>
    </row>
    <row r="22" spans="1:2" x14ac:dyDescent="0.25">
      <c r="A22" s="19">
        <v>41883</v>
      </c>
      <c r="B22">
        <v>0</v>
      </c>
    </row>
    <row r="23" spans="1:2" x14ac:dyDescent="0.25">
      <c r="A23" s="17">
        <v>41913</v>
      </c>
      <c r="B23">
        <v>2</v>
      </c>
    </row>
    <row r="24" spans="1:2" x14ac:dyDescent="0.25">
      <c r="A24" s="19">
        <v>41944</v>
      </c>
      <c r="B24">
        <v>4</v>
      </c>
    </row>
    <row r="25" spans="1:2" x14ac:dyDescent="0.25">
      <c r="A25" s="17">
        <v>41974</v>
      </c>
      <c r="B25">
        <v>0</v>
      </c>
    </row>
    <row r="26" spans="1:2" x14ac:dyDescent="0.25">
      <c r="A26" s="19">
        <v>42005</v>
      </c>
      <c r="B26">
        <v>2</v>
      </c>
    </row>
    <row r="27" spans="1:2" x14ac:dyDescent="0.25">
      <c r="A27" s="17">
        <v>42036</v>
      </c>
      <c r="B27">
        <v>1</v>
      </c>
    </row>
    <row r="28" spans="1:2" x14ac:dyDescent="0.25">
      <c r="A28" s="19">
        <v>42064</v>
      </c>
      <c r="B28">
        <v>4</v>
      </c>
    </row>
    <row r="29" spans="1:2" x14ac:dyDescent="0.25">
      <c r="A29" s="17">
        <v>42095</v>
      </c>
      <c r="B29">
        <v>0</v>
      </c>
    </row>
    <row r="30" spans="1:2" x14ac:dyDescent="0.25">
      <c r="A30" s="19">
        <v>42125</v>
      </c>
      <c r="B30">
        <v>0</v>
      </c>
    </row>
    <row r="31" spans="1:2" x14ac:dyDescent="0.25">
      <c r="A31" s="17">
        <v>42156</v>
      </c>
      <c r="B31">
        <v>1</v>
      </c>
    </row>
    <row r="32" spans="1:2" x14ac:dyDescent="0.25">
      <c r="A32" s="19">
        <v>42186</v>
      </c>
      <c r="B32">
        <v>0</v>
      </c>
    </row>
    <row r="33" spans="1:2" x14ac:dyDescent="0.25">
      <c r="A33" s="17">
        <v>42217</v>
      </c>
      <c r="B33">
        <v>2</v>
      </c>
    </row>
    <row r="34" spans="1:2" x14ac:dyDescent="0.25">
      <c r="A34" s="19">
        <v>42248</v>
      </c>
      <c r="B34">
        <v>1</v>
      </c>
    </row>
    <row r="35" spans="1:2" x14ac:dyDescent="0.25">
      <c r="A35" s="17">
        <v>42278</v>
      </c>
      <c r="B35">
        <v>1</v>
      </c>
    </row>
    <row r="36" spans="1:2" x14ac:dyDescent="0.25">
      <c r="A36" s="17">
        <v>42309</v>
      </c>
      <c r="B36">
        <v>1</v>
      </c>
    </row>
    <row r="37" spans="1:2" x14ac:dyDescent="0.25">
      <c r="A37" s="19">
        <v>42339</v>
      </c>
      <c r="B37">
        <v>1</v>
      </c>
    </row>
    <row r="38" spans="1:2" x14ac:dyDescent="0.25">
      <c r="A38" s="17">
        <v>42370</v>
      </c>
      <c r="B38">
        <v>0</v>
      </c>
    </row>
    <row r="39" spans="1:2" x14ac:dyDescent="0.25">
      <c r="A39" s="19">
        <v>42401</v>
      </c>
      <c r="B39">
        <v>1</v>
      </c>
    </row>
    <row r="40" spans="1:2" x14ac:dyDescent="0.25">
      <c r="A40" s="17">
        <v>42430</v>
      </c>
      <c r="B40">
        <v>2</v>
      </c>
    </row>
    <row r="41" spans="1:2" x14ac:dyDescent="0.25">
      <c r="A41" s="19">
        <v>42461</v>
      </c>
      <c r="B41">
        <v>1</v>
      </c>
    </row>
    <row r="42" spans="1:2" x14ac:dyDescent="0.25">
      <c r="A42" s="17">
        <v>42491</v>
      </c>
      <c r="B42">
        <v>5</v>
      </c>
    </row>
    <row r="43" spans="1:2" x14ac:dyDescent="0.25">
      <c r="A43" s="19">
        <v>42522</v>
      </c>
      <c r="B43">
        <v>0</v>
      </c>
    </row>
    <row r="44" spans="1:2" x14ac:dyDescent="0.25">
      <c r="A44" s="17">
        <v>42552</v>
      </c>
      <c r="B44">
        <v>2</v>
      </c>
    </row>
    <row r="45" spans="1:2" x14ac:dyDescent="0.25">
      <c r="A45" s="19">
        <v>42583</v>
      </c>
      <c r="B45">
        <v>1</v>
      </c>
    </row>
    <row r="46" spans="1:2" x14ac:dyDescent="0.25">
      <c r="A46" s="17">
        <v>42614</v>
      </c>
      <c r="B46">
        <v>0</v>
      </c>
    </row>
    <row r="47" spans="1:2" x14ac:dyDescent="0.25">
      <c r="A47" s="19">
        <v>42644</v>
      </c>
      <c r="B47">
        <v>0</v>
      </c>
    </row>
    <row r="48" spans="1:2" x14ac:dyDescent="0.25">
      <c r="A48" s="17">
        <v>42675</v>
      </c>
      <c r="B48">
        <v>1</v>
      </c>
    </row>
    <row r="49" spans="1:2" x14ac:dyDescent="0.25">
      <c r="A49" s="19">
        <v>42705</v>
      </c>
      <c r="B49">
        <v>0</v>
      </c>
    </row>
    <row r="50" spans="1:2" x14ac:dyDescent="0.25">
      <c r="A50" s="17">
        <v>42736</v>
      </c>
      <c r="B50">
        <v>0</v>
      </c>
    </row>
    <row r="51" spans="1:2" x14ac:dyDescent="0.25">
      <c r="A51" s="19">
        <v>42767</v>
      </c>
      <c r="B51">
        <v>1</v>
      </c>
    </row>
    <row r="52" spans="1:2" x14ac:dyDescent="0.25">
      <c r="A52" s="17">
        <v>42795</v>
      </c>
      <c r="B52">
        <v>0</v>
      </c>
    </row>
    <row r="53" spans="1:2" x14ac:dyDescent="0.25">
      <c r="A53" s="17">
        <v>42826</v>
      </c>
      <c r="B53">
        <v>0</v>
      </c>
    </row>
    <row r="54" spans="1:2" x14ac:dyDescent="0.25">
      <c r="A54" s="19">
        <v>42856</v>
      </c>
      <c r="B54">
        <v>1</v>
      </c>
    </row>
    <row r="55" spans="1:2" x14ac:dyDescent="0.25">
      <c r="A55" s="17">
        <v>42887</v>
      </c>
      <c r="B55">
        <v>1</v>
      </c>
    </row>
    <row r="56" spans="1:2" x14ac:dyDescent="0.25">
      <c r="A56" s="19">
        <v>42917</v>
      </c>
      <c r="B56">
        <v>0</v>
      </c>
    </row>
    <row r="57" spans="1:2" x14ac:dyDescent="0.25">
      <c r="A57" s="17">
        <v>42948</v>
      </c>
      <c r="B57">
        <v>0</v>
      </c>
    </row>
    <row r="58" spans="1:2" x14ac:dyDescent="0.25">
      <c r="A58" s="19">
        <v>42979</v>
      </c>
      <c r="B58">
        <v>0</v>
      </c>
    </row>
    <row r="59" spans="1:2" x14ac:dyDescent="0.25">
      <c r="A59" s="17">
        <v>43009</v>
      </c>
      <c r="B59">
        <v>0</v>
      </c>
    </row>
    <row r="60" spans="1:2" x14ac:dyDescent="0.25">
      <c r="A60" s="19">
        <v>43040</v>
      </c>
      <c r="B60">
        <v>0</v>
      </c>
    </row>
    <row r="61" spans="1:2" x14ac:dyDescent="0.25">
      <c r="A61" s="17">
        <v>43070</v>
      </c>
      <c r="B61">
        <v>4</v>
      </c>
    </row>
    <row r="62" spans="1:2" x14ac:dyDescent="0.25">
      <c r="A62" s="19">
        <v>43101</v>
      </c>
      <c r="B62">
        <v>1</v>
      </c>
    </row>
    <row r="63" spans="1:2" x14ac:dyDescent="0.25">
      <c r="A63" s="17">
        <v>43132</v>
      </c>
      <c r="B63">
        <v>1</v>
      </c>
    </row>
    <row r="64" spans="1:2" x14ac:dyDescent="0.25">
      <c r="A64" s="19">
        <v>43160</v>
      </c>
      <c r="B64">
        <v>2</v>
      </c>
    </row>
    <row r="65" spans="1:2" x14ac:dyDescent="0.25">
      <c r="A65" s="17">
        <v>43191</v>
      </c>
      <c r="B65">
        <v>7</v>
      </c>
    </row>
    <row r="66" spans="1:2" x14ac:dyDescent="0.25">
      <c r="A66" s="19">
        <v>43221</v>
      </c>
      <c r="B66">
        <v>1</v>
      </c>
    </row>
    <row r="67" spans="1:2" x14ac:dyDescent="0.25">
      <c r="A67" s="17">
        <v>43252</v>
      </c>
      <c r="B67">
        <v>0</v>
      </c>
    </row>
    <row r="68" spans="1:2" x14ac:dyDescent="0.25">
      <c r="A68" s="19">
        <v>43282</v>
      </c>
      <c r="B68">
        <v>2</v>
      </c>
    </row>
    <row r="69" spans="1:2" x14ac:dyDescent="0.25">
      <c r="A69" s="17">
        <v>43313</v>
      </c>
      <c r="B69">
        <v>1</v>
      </c>
    </row>
    <row r="70" spans="1:2" x14ac:dyDescent="0.25">
      <c r="A70" s="17">
        <v>43344</v>
      </c>
      <c r="B70">
        <v>1</v>
      </c>
    </row>
    <row r="71" spans="1:2" x14ac:dyDescent="0.25">
      <c r="A71" s="19">
        <v>43374</v>
      </c>
      <c r="B71">
        <v>1</v>
      </c>
    </row>
    <row r="72" spans="1:2" x14ac:dyDescent="0.25">
      <c r="A72" s="17">
        <v>43405</v>
      </c>
      <c r="B72">
        <v>1</v>
      </c>
    </row>
    <row r="73" spans="1:2" x14ac:dyDescent="0.25">
      <c r="A73" s="19">
        <v>43435</v>
      </c>
      <c r="B73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D11E-CC0D-4904-A958-DA2389015213}">
  <dimension ref="A1:N126"/>
  <sheetViews>
    <sheetView zoomScale="95" workbookViewId="0">
      <selection activeCell="F2" sqref="F2"/>
    </sheetView>
  </sheetViews>
  <sheetFormatPr defaultRowHeight="15" x14ac:dyDescent="0.25"/>
  <cols>
    <col min="1" max="1" width="16.140625" customWidth="1"/>
    <col min="2" max="2" width="5.42578125" customWidth="1"/>
    <col min="4" max="4" width="9.85546875" customWidth="1"/>
    <col min="6" max="6" width="14.140625" customWidth="1"/>
    <col min="9" max="9" width="12.5703125" customWidth="1"/>
    <col min="10" max="10" width="11.7109375" customWidth="1"/>
  </cols>
  <sheetData>
    <row r="1" spans="1:14" x14ac:dyDescent="0.25">
      <c r="A1" t="s">
        <v>118</v>
      </c>
      <c r="B1">
        <v>12</v>
      </c>
    </row>
    <row r="2" spans="1:14" x14ac:dyDescent="0.25">
      <c r="A2" t="s">
        <v>119</v>
      </c>
      <c r="B2">
        <v>4.8763743434913276E-3</v>
      </c>
      <c r="F2" s="15" t="s">
        <v>131</v>
      </c>
      <c r="M2" t="s">
        <v>128</v>
      </c>
      <c r="N2">
        <f>AVERAGE(I19:I114)</f>
        <v>0.73346725048467898</v>
      </c>
    </row>
    <row r="3" spans="1:14" x14ac:dyDescent="0.25">
      <c r="A3" t="s">
        <v>120</v>
      </c>
      <c r="B3">
        <v>0.63927984008802863</v>
      </c>
      <c r="M3" t="s">
        <v>129</v>
      </c>
      <c r="N3">
        <f>SQRT(N2)</f>
        <v>0.85642702577900875</v>
      </c>
    </row>
    <row r="4" spans="1:14" x14ac:dyDescent="0.25">
      <c r="A4" t="s">
        <v>121</v>
      </c>
      <c r="B4">
        <v>0.60422593600763175</v>
      </c>
    </row>
    <row r="6" spans="1:14" ht="30" x14ac:dyDescent="0.25">
      <c r="A6" s="10" t="s">
        <v>0</v>
      </c>
      <c r="B6" s="33" t="s">
        <v>11</v>
      </c>
      <c r="C6" s="10" t="s">
        <v>6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</row>
    <row r="7" spans="1:14" x14ac:dyDescent="0.25">
      <c r="A7" s="1">
        <v>41275</v>
      </c>
      <c r="B7" s="34">
        <v>1</v>
      </c>
      <c r="C7" s="6">
        <v>7.29</v>
      </c>
      <c r="D7" s="7">
        <f>AVERAGE($C$7:$C$18)</f>
        <v>7.9466666666666663</v>
      </c>
      <c r="E7" s="7">
        <f>1/$B$1*(($C$19-$C$7)/$B$1+($C$20-$C$8)/$B$1+($C$21-$C$9)/$B$1+($C$22-$C$10)/$B$1+($C$23-$C$11)/$B$1+($C$24-$C$12)/$B$1+($C$25-$C$13)/$B$1+($C$26-$C$14)/$B$1+($C$27-$C$15)/$B$1+($C$28-$C$16)/$B$1+($C$29-$C$17)/$B$1+($C$30-$C$18)/$B$1)</f>
        <v>-1.8819444444444437E-2</v>
      </c>
      <c r="F7" s="7">
        <f>C7/$D$7</f>
        <v>0.91736577181208057</v>
      </c>
    </row>
    <row r="8" spans="1:14" x14ac:dyDescent="0.25">
      <c r="A8" s="1">
        <v>41306</v>
      </c>
      <c r="B8" s="34">
        <v>2</v>
      </c>
      <c r="C8" s="6">
        <v>6.89</v>
      </c>
      <c r="D8" s="7">
        <f t="shared" ref="D8:D18" si="0">AVERAGE($C$7:$C$18)</f>
        <v>7.9466666666666663</v>
      </c>
      <c r="E8" s="7">
        <f t="shared" ref="E8:E18" si="1">1/$B$1*(($C$19-$C$7)/$B$1+($C$20-$C$8)/$B$1+($C$21-$C$9)/$B$1+($C$22-$C$10)/$B$1+($C$23-$C$11)/$B$1+($C$24-$C$12)/$B$1+($C$25-$C$13)/$B$1+($C$26-$C$14)/$B$1+($C$27-$C$15)/$B$1+($C$28-$C$16)/$B$1+($C$29-$C$17)/$B$1+($C$30-$C$18)/$B$1)</f>
        <v>-1.8819444444444437E-2</v>
      </c>
      <c r="F8" s="7">
        <f t="shared" ref="F8:F18" si="2">C8/$D$7</f>
        <v>0.86703020134228193</v>
      </c>
    </row>
    <row r="9" spans="1:14" x14ac:dyDescent="0.25">
      <c r="A9" s="1">
        <v>41334</v>
      </c>
      <c r="B9" s="34">
        <v>3</v>
      </c>
      <c r="C9" s="6">
        <v>7.31</v>
      </c>
      <c r="D9" s="7">
        <f t="shared" si="0"/>
        <v>7.9466666666666663</v>
      </c>
      <c r="E9" s="7">
        <f t="shared" si="1"/>
        <v>-1.8819444444444437E-2</v>
      </c>
      <c r="F9" s="7">
        <f t="shared" si="2"/>
        <v>0.91988255033557043</v>
      </c>
    </row>
    <row r="10" spans="1:14" x14ac:dyDescent="0.25">
      <c r="A10" s="1">
        <v>41365</v>
      </c>
      <c r="B10" s="34">
        <v>4</v>
      </c>
      <c r="C10" s="6">
        <v>7.22</v>
      </c>
      <c r="D10" s="7">
        <f t="shared" si="0"/>
        <v>7.9466666666666663</v>
      </c>
      <c r="E10" s="7">
        <f t="shared" si="1"/>
        <v>-1.8819444444444437E-2</v>
      </c>
      <c r="F10" s="7">
        <f t="shared" si="2"/>
        <v>0.90855704697986583</v>
      </c>
    </row>
    <row r="11" spans="1:14" x14ac:dyDescent="0.25">
      <c r="A11" s="1">
        <v>41395</v>
      </c>
      <c r="B11" s="34">
        <v>5</v>
      </c>
      <c r="C11" s="6">
        <v>6.21</v>
      </c>
      <c r="D11" s="7">
        <f t="shared" si="0"/>
        <v>7.9466666666666663</v>
      </c>
      <c r="E11" s="7">
        <f t="shared" si="1"/>
        <v>-1.8819444444444437E-2</v>
      </c>
      <c r="F11" s="7">
        <f t="shared" si="2"/>
        <v>0.78145973154362414</v>
      </c>
    </row>
    <row r="12" spans="1:14" x14ac:dyDescent="0.25">
      <c r="A12" s="1">
        <v>41426</v>
      </c>
      <c r="B12" s="34">
        <v>6</v>
      </c>
      <c r="C12" s="6">
        <v>8.1</v>
      </c>
      <c r="D12" s="7">
        <f t="shared" si="0"/>
        <v>7.9466666666666663</v>
      </c>
      <c r="E12" s="7">
        <f t="shared" si="1"/>
        <v>-1.8819444444444437E-2</v>
      </c>
      <c r="F12" s="7">
        <f t="shared" si="2"/>
        <v>1.0192953020134228</v>
      </c>
    </row>
    <row r="13" spans="1:14" x14ac:dyDescent="0.25">
      <c r="A13" s="1">
        <v>41456</v>
      </c>
      <c r="B13" s="34">
        <v>7</v>
      </c>
      <c r="C13" s="6">
        <v>7.2</v>
      </c>
      <c r="D13" s="7">
        <f t="shared" si="0"/>
        <v>7.9466666666666663</v>
      </c>
      <c r="E13" s="7">
        <f t="shared" si="1"/>
        <v>-1.8819444444444437E-2</v>
      </c>
      <c r="F13" s="7">
        <f t="shared" si="2"/>
        <v>0.90604026845637586</v>
      </c>
    </row>
    <row r="14" spans="1:14" x14ac:dyDescent="0.25">
      <c r="A14" s="1">
        <v>41487</v>
      </c>
      <c r="B14" s="34">
        <v>8</v>
      </c>
      <c r="C14" s="6">
        <v>8.06</v>
      </c>
      <c r="D14" s="7">
        <f t="shared" si="0"/>
        <v>7.9466666666666663</v>
      </c>
      <c r="E14" s="7">
        <f t="shared" si="1"/>
        <v>-1.8819444444444437E-2</v>
      </c>
      <c r="F14" s="7">
        <f t="shared" si="2"/>
        <v>1.0142617449664431</v>
      </c>
    </row>
    <row r="15" spans="1:14" x14ac:dyDescent="0.25">
      <c r="A15" s="1">
        <v>41518</v>
      </c>
      <c r="B15" s="34">
        <v>9</v>
      </c>
      <c r="C15" s="6">
        <v>8.41</v>
      </c>
      <c r="D15" s="7">
        <f t="shared" si="0"/>
        <v>7.9466666666666663</v>
      </c>
      <c r="E15" s="7">
        <f t="shared" si="1"/>
        <v>-1.8819444444444437E-2</v>
      </c>
      <c r="F15" s="7">
        <f t="shared" si="2"/>
        <v>1.0583053691275168</v>
      </c>
    </row>
    <row r="16" spans="1:14" x14ac:dyDescent="0.25">
      <c r="A16" s="1">
        <v>41548</v>
      </c>
      <c r="B16" s="34">
        <v>10</v>
      </c>
      <c r="C16" s="6">
        <v>7.91</v>
      </c>
      <c r="D16" s="7">
        <f t="shared" si="0"/>
        <v>7.9466666666666663</v>
      </c>
      <c r="E16" s="7">
        <f t="shared" si="1"/>
        <v>-1.8819444444444437E-2</v>
      </c>
      <c r="F16" s="7">
        <f t="shared" si="2"/>
        <v>0.99538590604026855</v>
      </c>
    </row>
    <row r="17" spans="1:10" x14ac:dyDescent="0.25">
      <c r="A17" s="1">
        <v>41579</v>
      </c>
      <c r="B17" s="34">
        <v>11</v>
      </c>
      <c r="C17" s="6">
        <v>8.59</v>
      </c>
      <c r="D17" s="7">
        <f t="shared" si="0"/>
        <v>7.9466666666666663</v>
      </c>
      <c r="E17" s="7">
        <f t="shared" si="1"/>
        <v>-1.8819444444444437E-2</v>
      </c>
      <c r="F17" s="7">
        <f t="shared" si="2"/>
        <v>1.0809563758389262</v>
      </c>
    </row>
    <row r="18" spans="1:10" x14ac:dyDescent="0.25">
      <c r="A18" s="1">
        <v>41609</v>
      </c>
      <c r="B18" s="34">
        <v>12</v>
      </c>
      <c r="C18" s="6">
        <v>12.17</v>
      </c>
      <c r="D18" s="7">
        <f t="shared" si="0"/>
        <v>7.9466666666666663</v>
      </c>
      <c r="E18" s="7">
        <f t="shared" si="1"/>
        <v>-1.8819444444444437E-2</v>
      </c>
      <c r="F18" s="7">
        <f t="shared" si="2"/>
        <v>1.5314597315436242</v>
      </c>
    </row>
    <row r="19" spans="1:10" x14ac:dyDescent="0.25">
      <c r="A19" s="1">
        <v>41640</v>
      </c>
      <c r="B19" s="34">
        <v>13</v>
      </c>
      <c r="C19" s="6">
        <v>7.27</v>
      </c>
      <c r="D19">
        <f>$B$2*(C19/F7)+(1-$B$2)*(D18+E18)</f>
        <v>7.9278326803365697</v>
      </c>
      <c r="E19">
        <f>$B$3*(D19-D18)+(1-$B$3)*E18</f>
        <v>-1.8828740778778722E-2</v>
      </c>
      <c r="F19">
        <f>$B$4*(C19/D19)+(1-$B$4)*F7</f>
        <v>0.91715828612450467</v>
      </c>
      <c r="G19">
        <f>(D18+E18*1)*F7</f>
        <v>7.2727356858221475</v>
      </c>
      <c r="H19">
        <f>C19-G19</f>
        <v>-2.735685822147893E-3</v>
      </c>
      <c r="I19">
        <f>H19^2</f>
        <v>7.4839769175009936E-6</v>
      </c>
      <c r="J19" s="35"/>
    </row>
    <row r="20" spans="1:10" x14ac:dyDescent="0.25">
      <c r="A20" s="1">
        <v>41671</v>
      </c>
      <c r="B20" s="34">
        <v>14</v>
      </c>
      <c r="C20" s="6">
        <v>7.85</v>
      </c>
      <c r="D20">
        <f t="shared" ref="D20:D78" si="3">$B$2*(C20/F8)+(1-$B$2)*(D19+E19)</f>
        <v>7.9145868546744396</v>
      </c>
      <c r="E20">
        <f t="shared" ref="E20:E78" si="4">$B$3*(D20-D19)+(1-$B$3)*E19</f>
        <v>-1.52596956957826E-2</v>
      </c>
      <c r="F20">
        <f t="shared" ref="F20:F78" si="5">$B$4*(C20/D20)+(1-$B$4)*F8</f>
        <v>0.94244322667413349</v>
      </c>
      <c r="G20">
        <f t="shared" ref="G20:G78" si="6">(D19+E19*1)*F8</f>
        <v>6.8573452781316924</v>
      </c>
      <c r="H20">
        <f t="shared" ref="H20:H78" si="7">C20-G20</f>
        <v>0.99265472186830728</v>
      </c>
      <c r="I20">
        <f t="shared" ref="I20:I78" si="8">H20^2</f>
        <v>0.98536339684744645</v>
      </c>
      <c r="J20" s="35"/>
    </row>
    <row r="21" spans="1:10" x14ac:dyDescent="0.25">
      <c r="A21" s="1">
        <v>41699</v>
      </c>
      <c r="B21" s="34">
        <v>15</v>
      </c>
      <c r="C21" s="6">
        <v>7.28</v>
      </c>
      <c r="D21">
        <f t="shared" si="3"/>
        <v>7.8993989716300117</v>
      </c>
      <c r="E21">
        <f t="shared" si="4"/>
        <v>-1.5213787315508247E-2</v>
      </c>
      <c r="F21">
        <f t="shared" si="5"/>
        <v>0.92091369276017798</v>
      </c>
      <c r="G21">
        <f t="shared" si="6"/>
        <v>7.2664532129363231</v>
      </c>
      <c r="H21">
        <f t="shared" si="7"/>
        <v>1.3546787063677179E-2</v>
      </c>
      <c r="I21">
        <f t="shared" si="8"/>
        <v>1.8351543974861137E-4</v>
      </c>
      <c r="J21" s="35"/>
    </row>
    <row r="22" spans="1:10" x14ac:dyDescent="0.25">
      <c r="A22" s="1">
        <v>41730</v>
      </c>
      <c r="B22" s="34">
        <v>16</v>
      </c>
      <c r="C22" s="6">
        <v>7.3</v>
      </c>
      <c r="D22">
        <f t="shared" si="3"/>
        <v>7.8849192405028443</v>
      </c>
      <c r="E22">
        <f t="shared" si="4"/>
        <v>-1.4744519992810071E-2</v>
      </c>
      <c r="F22">
        <f t="shared" si="5"/>
        <v>0.91898655010636854</v>
      </c>
      <c r="G22">
        <f t="shared" si="6"/>
        <v>7.1632320089031944</v>
      </c>
      <c r="H22">
        <f t="shared" si="7"/>
        <v>0.13676799109680537</v>
      </c>
      <c r="I22">
        <f t="shared" si="8"/>
        <v>1.8705483388655835E-2</v>
      </c>
      <c r="J22" s="35"/>
    </row>
    <row r="23" spans="1:10" x14ac:dyDescent="0.25">
      <c r="A23" s="1">
        <v>41760</v>
      </c>
      <c r="B23" s="34">
        <v>17</v>
      </c>
      <c r="C23" s="6">
        <v>7.39</v>
      </c>
      <c r="D23">
        <f t="shared" si="3"/>
        <v>7.8779110229575799</v>
      </c>
      <c r="E23">
        <f t="shared" si="4"/>
        <v>-9.798857801270433E-3</v>
      </c>
      <c r="F23">
        <f t="shared" si="5"/>
        <v>0.8760852637434875</v>
      </c>
      <c r="G23">
        <f t="shared" si="6"/>
        <v>6.1502246242911882</v>
      </c>
      <c r="H23">
        <f t="shared" si="7"/>
        <v>1.2397753757088115</v>
      </c>
      <c r="I23">
        <f t="shared" si="8"/>
        <v>1.5370429822139247</v>
      </c>
      <c r="J23" s="35"/>
    </row>
    <row r="24" spans="1:10" x14ac:dyDescent="0.25">
      <c r="A24" s="1">
        <v>41791</v>
      </c>
      <c r="B24" s="34">
        <v>18</v>
      </c>
      <c r="C24" s="6">
        <v>7.44</v>
      </c>
      <c r="D24">
        <f t="shared" si="3"/>
        <v>7.8653377438235541</v>
      </c>
      <c r="E24">
        <f t="shared" si="4"/>
        <v>-1.1572489427211126E-2</v>
      </c>
      <c r="F24">
        <f t="shared" si="5"/>
        <v>0.97496155649638627</v>
      </c>
      <c r="G24">
        <f t="shared" si="6"/>
        <v>8.0199297656584871</v>
      </c>
      <c r="H24">
        <f t="shared" si="7"/>
        <v>-0.57992976565848675</v>
      </c>
      <c r="I24">
        <f t="shared" si="8"/>
        <v>0.33631853309670734</v>
      </c>
      <c r="J24" s="35"/>
    </row>
    <row r="25" spans="1:10" x14ac:dyDescent="0.25">
      <c r="A25" s="1">
        <v>41821</v>
      </c>
      <c r="B25" s="34">
        <v>19</v>
      </c>
      <c r="C25" s="6">
        <v>6.73</v>
      </c>
      <c r="D25">
        <f t="shared" si="3"/>
        <v>7.8516887024205406</v>
      </c>
      <c r="E25">
        <f t="shared" si="4"/>
        <v>-1.2899987242236538E-2</v>
      </c>
      <c r="F25">
        <f t="shared" si="5"/>
        <v>0.87649373082915738</v>
      </c>
      <c r="G25">
        <f t="shared" si="6"/>
        <v>7.1158275794866199</v>
      </c>
      <c r="H25">
        <f t="shared" si="7"/>
        <v>-0.3858275794866195</v>
      </c>
      <c r="I25">
        <f t="shared" si="8"/>
        <v>0.14886292109250368</v>
      </c>
      <c r="J25" s="35"/>
    </row>
    <row r="26" spans="1:10" x14ac:dyDescent="0.25">
      <c r="A26" s="1">
        <v>41852</v>
      </c>
      <c r="B26" s="34">
        <v>20</v>
      </c>
      <c r="C26" s="6">
        <v>8.68</v>
      </c>
      <c r="D26">
        <f t="shared" si="3"/>
        <v>7.8422956085646787</v>
      </c>
      <c r="E26">
        <f t="shared" si="4"/>
        <v>-1.0658100998989228E-2</v>
      </c>
      <c r="F26">
        <f t="shared" si="5"/>
        <v>1.0701871016349005</v>
      </c>
      <c r="G26">
        <f t="shared" si="6"/>
        <v>7.9505835206800093</v>
      </c>
      <c r="H26">
        <f t="shared" si="7"/>
        <v>0.72941647931999043</v>
      </c>
      <c r="I26">
        <f t="shared" si="8"/>
        <v>0.53204840030357003</v>
      </c>
      <c r="J26" s="35"/>
    </row>
    <row r="27" spans="1:10" x14ac:dyDescent="0.25">
      <c r="A27" s="1">
        <v>41883</v>
      </c>
      <c r="B27" s="34">
        <v>21</v>
      </c>
      <c r="C27" s="6">
        <v>7.9</v>
      </c>
      <c r="D27">
        <f t="shared" si="3"/>
        <v>7.829848495833315</v>
      </c>
      <c r="E27">
        <f t="shared" si="4"/>
        <v>-1.1801780133177172E-2</v>
      </c>
      <c r="F27">
        <f t="shared" si="5"/>
        <v>1.0284893133576165</v>
      </c>
      <c r="G27">
        <f t="shared" si="6"/>
        <v>8.2882640233172129</v>
      </c>
      <c r="H27">
        <f t="shared" si="7"/>
        <v>-0.38826402331721255</v>
      </c>
      <c r="I27">
        <f t="shared" si="8"/>
        <v>0.15074895180246897</v>
      </c>
      <c r="J27" s="35"/>
    </row>
    <row r="28" spans="1:10" x14ac:dyDescent="0.25">
      <c r="A28" s="1">
        <v>41913</v>
      </c>
      <c r="B28" s="34">
        <v>22</v>
      </c>
      <c r="C28" s="6">
        <v>7.29</v>
      </c>
      <c r="D28">
        <f t="shared" si="3"/>
        <v>7.8156365479403753</v>
      </c>
      <c r="E28">
        <f t="shared" si="4"/>
        <v>-1.3342551793223464E-2</v>
      </c>
      <c r="F28">
        <f t="shared" si="5"/>
        <v>0.95753696200557969</v>
      </c>
      <c r="G28">
        <f t="shared" si="6"/>
        <v>7.7819735135723276</v>
      </c>
      <c r="H28">
        <f t="shared" si="7"/>
        <v>-0.49197351357232755</v>
      </c>
      <c r="I28">
        <f t="shared" si="8"/>
        <v>0.24203793805670115</v>
      </c>
      <c r="J28" s="35"/>
    </row>
    <row r="29" spans="1:10" x14ac:dyDescent="0.25">
      <c r="A29" s="1">
        <v>41944</v>
      </c>
      <c r="B29" s="34">
        <v>23</v>
      </c>
      <c r="C29" s="6">
        <v>8.5</v>
      </c>
      <c r="D29">
        <f t="shared" si="3"/>
        <v>7.8025920063358489</v>
      </c>
      <c r="E29">
        <f t="shared" si="4"/>
        <v>-1.3152039887448598E-2</v>
      </c>
      <c r="F29">
        <f t="shared" si="5"/>
        <v>1.0860471020929832</v>
      </c>
      <c r="G29">
        <f t="shared" si="6"/>
        <v>8.4339394413050393</v>
      </c>
      <c r="H29">
        <f t="shared" si="7"/>
        <v>6.6060558694960747E-2</v>
      </c>
      <c r="I29">
        <f t="shared" si="8"/>
        <v>4.3639974150903541E-3</v>
      </c>
      <c r="J29" s="35"/>
    </row>
    <row r="30" spans="1:10" x14ac:dyDescent="0.25">
      <c r="A30" s="1">
        <v>41974</v>
      </c>
      <c r="B30" s="34">
        <v>24</v>
      </c>
      <c r="C30" s="6">
        <v>9.02</v>
      </c>
      <c r="D30">
        <f t="shared" si="3"/>
        <v>7.7801766378338071</v>
      </c>
      <c r="E30">
        <f t="shared" si="4"/>
        <v>-1.9073899122868627E-2</v>
      </c>
      <c r="F30">
        <f t="shared" si="5"/>
        <v>1.3066254358322884</v>
      </c>
      <c r="G30">
        <f t="shared" si="6"/>
        <v>11.929213639892245</v>
      </c>
      <c r="H30">
        <f t="shared" si="7"/>
        <v>-2.9092136398922452</v>
      </c>
      <c r="I30">
        <f t="shared" si="8"/>
        <v>8.4635240025350864</v>
      </c>
      <c r="J30" s="35"/>
    </row>
    <row r="31" spans="1:10" x14ac:dyDescent="0.25">
      <c r="A31" s="1">
        <v>42005</v>
      </c>
      <c r="B31" s="34">
        <v>25</v>
      </c>
      <c r="C31" s="6">
        <v>6.29</v>
      </c>
      <c r="D31">
        <f t="shared" si="3"/>
        <v>7.756699554759436</v>
      </c>
      <c r="E31">
        <f t="shared" si="4"/>
        <v>-2.1888765855263319E-2</v>
      </c>
      <c r="F31">
        <f t="shared" si="5"/>
        <v>0.85296146607132228</v>
      </c>
      <c r="G31">
        <f t="shared" si="6"/>
        <v>7.1181596862723238</v>
      </c>
      <c r="H31">
        <f t="shared" si="7"/>
        <v>-0.82815968627232373</v>
      </c>
      <c r="I31">
        <f t="shared" si="8"/>
        <v>0.6858484659666737</v>
      </c>
      <c r="J31" s="35"/>
    </row>
    <row r="32" spans="1:10" x14ac:dyDescent="0.25">
      <c r="A32" s="1">
        <v>42036</v>
      </c>
      <c r="B32" s="34">
        <v>26</v>
      </c>
      <c r="C32" s="6">
        <v>6.43</v>
      </c>
      <c r="D32">
        <f t="shared" si="3"/>
        <v>7.730362956952173</v>
      </c>
      <c r="E32">
        <f t="shared" si="4"/>
        <v>-2.4732175154276063E-2</v>
      </c>
      <c r="F32">
        <f t="shared" si="5"/>
        <v>0.87558065982521516</v>
      </c>
      <c r="G32">
        <f t="shared" si="6"/>
        <v>7.2896200376087483</v>
      </c>
      <c r="H32">
        <f t="shared" si="7"/>
        <v>-0.85962003760874861</v>
      </c>
      <c r="I32">
        <f t="shared" si="8"/>
        <v>0.73894660905846643</v>
      </c>
      <c r="J32" s="35"/>
    </row>
    <row r="33" spans="1:10" x14ac:dyDescent="0.25">
      <c r="A33" s="1">
        <v>42064</v>
      </c>
      <c r="B33" s="34">
        <v>27</v>
      </c>
      <c r="C33" s="6">
        <v>7.29</v>
      </c>
      <c r="D33">
        <f t="shared" si="3"/>
        <v>7.7066568708301313</v>
      </c>
      <c r="E33">
        <f t="shared" si="4"/>
        <v>-2.4076217121833214E-2</v>
      </c>
      <c r="F33">
        <f t="shared" si="5"/>
        <v>0.93603249253699106</v>
      </c>
      <c r="G33">
        <f t="shared" si="6"/>
        <v>7.0962208983119988</v>
      </c>
      <c r="H33">
        <f t="shared" si="7"/>
        <v>0.19377910168800128</v>
      </c>
      <c r="I33">
        <f t="shared" si="8"/>
        <v>3.7550340251008736E-2</v>
      </c>
      <c r="J33" s="35"/>
    </row>
    <row r="34" spans="1:10" x14ac:dyDescent="0.25">
      <c r="A34" s="1">
        <v>42095</v>
      </c>
      <c r="B34" s="34">
        <v>28</v>
      </c>
      <c r="C34" s="6">
        <v>7.49</v>
      </c>
      <c r="D34">
        <f t="shared" si="3"/>
        <v>7.6848613430075199</v>
      </c>
      <c r="E34">
        <f t="shared" si="4"/>
        <v>-2.2618218431336219E-2</v>
      </c>
      <c r="F34">
        <f t="shared" si="5"/>
        <v>0.95261591045701821</v>
      </c>
      <c r="G34">
        <f t="shared" si="6"/>
        <v>7.0601882908653186</v>
      </c>
      <c r="H34">
        <f t="shared" si="7"/>
        <v>0.42981170913468159</v>
      </c>
      <c r="I34">
        <f t="shared" si="8"/>
        <v>0.18473810530927612</v>
      </c>
      <c r="J34" s="35"/>
    </row>
    <row r="35" spans="1:10" x14ac:dyDescent="0.25">
      <c r="A35" s="1">
        <v>42125</v>
      </c>
      <c r="B35" s="34">
        <v>29</v>
      </c>
      <c r="C35" s="6">
        <v>7.51</v>
      </c>
      <c r="D35">
        <f t="shared" si="3"/>
        <v>7.6666805368465782</v>
      </c>
      <c r="E35">
        <f t="shared" si="4"/>
        <v>-1.9781470224713719E-2</v>
      </c>
      <c r="F35">
        <f t="shared" si="5"/>
        <v>0.93860946479662499</v>
      </c>
      <c r="G35">
        <f t="shared" si="6"/>
        <v>6.712778288661049</v>
      </c>
      <c r="H35">
        <f t="shared" si="7"/>
        <v>0.79722171133895081</v>
      </c>
      <c r="I35">
        <f t="shared" si="8"/>
        <v>0.63556245703020542</v>
      </c>
      <c r="J35" s="35"/>
    </row>
    <row r="36" spans="1:10" x14ac:dyDescent="0.25">
      <c r="A36" s="1">
        <v>42156</v>
      </c>
      <c r="B36" s="34">
        <v>30</v>
      </c>
      <c r="C36" s="6">
        <v>6.25</v>
      </c>
      <c r="D36">
        <f t="shared" si="3"/>
        <v>7.6408699666598405</v>
      </c>
      <c r="E36">
        <f t="shared" si="4"/>
        <v>-2.3635752284311154E-2</v>
      </c>
      <c r="F36">
        <f t="shared" si="5"/>
        <v>0.88010299601528952</v>
      </c>
      <c r="G36">
        <f t="shared" si="6"/>
        <v>7.4554326163644165</v>
      </c>
      <c r="H36">
        <f t="shared" si="7"/>
        <v>-1.2054326163644165</v>
      </c>
      <c r="I36">
        <f t="shared" si="8"/>
        <v>1.4530677925951625</v>
      </c>
      <c r="J36" s="35"/>
    </row>
    <row r="37" spans="1:10" x14ac:dyDescent="0.25">
      <c r="A37" s="1">
        <v>42186</v>
      </c>
      <c r="B37" s="34">
        <v>31</v>
      </c>
      <c r="C37" s="6">
        <v>6.86</v>
      </c>
      <c r="D37">
        <f t="shared" si="3"/>
        <v>7.6182553504051791</v>
      </c>
      <c r="E37">
        <f t="shared" si="4"/>
        <v>-2.2982960606568556E-2</v>
      </c>
      <c r="F37">
        <f t="shared" si="5"/>
        <v>0.8909799900231824</v>
      </c>
      <c r="G37">
        <f t="shared" si="6"/>
        <v>6.6764580351575136</v>
      </c>
      <c r="H37">
        <f t="shared" si="7"/>
        <v>0.18354196484248675</v>
      </c>
      <c r="I37">
        <f t="shared" si="8"/>
        <v>3.3687652858240644E-2</v>
      </c>
      <c r="J37" s="35"/>
    </row>
    <row r="38" spans="1:10" x14ac:dyDescent="0.25">
      <c r="A38" s="1">
        <v>42217</v>
      </c>
      <c r="B38" s="34">
        <v>32</v>
      </c>
      <c r="C38" s="6">
        <v>7.75</v>
      </c>
      <c r="D38">
        <f t="shared" si="3"/>
        <v>7.5935483572401994</v>
      </c>
      <c r="E38">
        <f t="shared" si="4"/>
        <v>-2.408509986481619E-2</v>
      </c>
      <c r="F38">
        <f t="shared" si="5"/>
        <v>1.0402272419322369</v>
      </c>
      <c r="G38">
        <f t="shared" si="6"/>
        <v>8.1283625449661603</v>
      </c>
      <c r="H38">
        <f t="shared" si="7"/>
        <v>-0.37836254496616029</v>
      </c>
      <c r="I38">
        <f t="shared" si="8"/>
        <v>0.14315821543326968</v>
      </c>
      <c r="J38" s="35"/>
    </row>
    <row r="39" spans="1:10" x14ac:dyDescent="0.25">
      <c r="A39" s="1">
        <v>42248</v>
      </c>
      <c r="B39" s="34">
        <v>33</v>
      </c>
      <c r="C39" s="6">
        <v>8.01</v>
      </c>
      <c r="D39">
        <f t="shared" si="3"/>
        <v>7.5705295180814618</v>
      </c>
      <c r="E39">
        <f t="shared" si="4"/>
        <v>-2.3403460891142112E-2</v>
      </c>
      <c r="F39">
        <f t="shared" si="5"/>
        <v>1.0463507461520161</v>
      </c>
      <c r="G39">
        <f t="shared" si="6"/>
        <v>7.7851120680637154</v>
      </c>
      <c r="H39">
        <f t="shared" si="7"/>
        <v>0.22488793193628442</v>
      </c>
      <c r="I39">
        <f t="shared" si="8"/>
        <v>5.0574581930578899E-2</v>
      </c>
      <c r="J39" s="35"/>
    </row>
    <row r="40" spans="1:10" x14ac:dyDescent="0.25">
      <c r="A40" s="1">
        <v>42278</v>
      </c>
      <c r="B40" s="34">
        <v>34</v>
      </c>
      <c r="C40" s="6">
        <v>6.86</v>
      </c>
      <c r="D40">
        <f t="shared" si="3"/>
        <v>7.5452588361422137</v>
      </c>
      <c r="E40">
        <f t="shared" si="4"/>
        <v>-2.4597137664184299E-2</v>
      </c>
      <c r="F40">
        <f t="shared" si="5"/>
        <v>0.92831855720981404</v>
      </c>
      <c r="G40">
        <f t="shared" si="6"/>
        <v>7.2266521566751676</v>
      </c>
      <c r="H40">
        <f t="shared" si="7"/>
        <v>-0.36665215667516726</v>
      </c>
      <c r="I40">
        <f t="shared" si="8"/>
        <v>0.1344338039945514</v>
      </c>
      <c r="J40" s="35"/>
    </row>
    <row r="41" spans="1:10" x14ac:dyDescent="0.25">
      <c r="A41" s="1">
        <v>42309</v>
      </c>
      <c r="B41" s="34">
        <v>35</v>
      </c>
      <c r="C41" s="6">
        <v>8.02</v>
      </c>
      <c r="D41">
        <f t="shared" si="3"/>
        <v>7.5199981055007257</v>
      </c>
      <c r="E41">
        <f t="shared" si="4"/>
        <v>-2.502135927659857E-2</v>
      </c>
      <c r="F41">
        <f t="shared" si="5"/>
        <v>1.0742299704417637</v>
      </c>
      <c r="G41">
        <f t="shared" si="6"/>
        <v>8.167792843453757</v>
      </c>
      <c r="H41">
        <f t="shared" si="7"/>
        <v>-0.14779284345375743</v>
      </c>
      <c r="I41">
        <f t="shared" si="8"/>
        <v>2.184272457614685E-2</v>
      </c>
      <c r="J41" s="35"/>
    </row>
    <row r="42" spans="1:10" x14ac:dyDescent="0.25">
      <c r="A42" s="1">
        <v>42339</v>
      </c>
      <c r="B42" s="34">
        <v>36</v>
      </c>
      <c r="C42" s="6">
        <v>10.63</v>
      </c>
      <c r="D42">
        <f t="shared" si="3"/>
        <v>7.498099986181006</v>
      </c>
      <c r="E42">
        <f t="shared" si="4"/>
        <v>-2.3024734936408463E-2</v>
      </c>
      <c r="F42">
        <f t="shared" si="5"/>
        <v>1.3737350273989843</v>
      </c>
      <c r="G42">
        <f t="shared" si="6"/>
        <v>9.7931272575879671</v>
      </c>
      <c r="H42">
        <f t="shared" si="7"/>
        <v>0.83687274241203369</v>
      </c>
      <c r="I42">
        <f t="shared" si="8"/>
        <v>0.70035598699223811</v>
      </c>
      <c r="J42" s="35"/>
    </row>
    <row r="43" spans="1:10" x14ac:dyDescent="0.25">
      <c r="A43" s="1">
        <v>42370</v>
      </c>
      <c r="B43" s="34">
        <v>37</v>
      </c>
      <c r="C43" s="6">
        <v>7.11</v>
      </c>
      <c r="D43">
        <f t="shared" si="3"/>
        <v>7.4792718030752914</v>
      </c>
      <c r="E43">
        <f t="shared" si="4"/>
        <v>-2.0341963953161402E-2</v>
      </c>
      <c r="F43">
        <f t="shared" si="5"/>
        <v>0.91197369921432792</v>
      </c>
      <c r="G43">
        <f t="shared" si="6"/>
        <v>6.3759511452950504</v>
      </c>
      <c r="H43">
        <f t="shared" si="7"/>
        <v>0.73404885470494996</v>
      </c>
      <c r="I43">
        <f t="shared" si="8"/>
        <v>0.53882772109364874</v>
      </c>
      <c r="J43" s="35"/>
    </row>
    <row r="44" spans="1:10" x14ac:dyDescent="0.25">
      <c r="A44" s="1">
        <v>42401</v>
      </c>
      <c r="B44" s="34">
        <v>38</v>
      </c>
      <c r="C44" s="6">
        <v>7.71</v>
      </c>
      <c r="D44">
        <f t="shared" si="3"/>
        <v>7.4654966342189431</v>
      </c>
      <c r="E44">
        <f t="shared" si="4"/>
        <v>-1.6143944233779892E-2</v>
      </c>
      <c r="F44">
        <f t="shared" si="5"/>
        <v>0.9705471273997256</v>
      </c>
      <c r="G44">
        <f t="shared" si="6"/>
        <v>6.5308947101285408</v>
      </c>
      <c r="H44">
        <f t="shared" si="7"/>
        <v>1.1791052898714591</v>
      </c>
      <c r="I44">
        <f t="shared" si="8"/>
        <v>1.3902892846028576</v>
      </c>
      <c r="J44" s="35"/>
    </row>
    <row r="45" spans="1:10" x14ac:dyDescent="0.25">
      <c r="A45" s="1">
        <v>42430</v>
      </c>
      <c r="B45" s="34">
        <v>39</v>
      </c>
      <c r="C45" s="6">
        <v>6.91</v>
      </c>
      <c r="D45">
        <f t="shared" si="3"/>
        <v>7.4490253373867068</v>
      </c>
      <c r="E45">
        <f t="shared" si="4"/>
        <v>-1.6353214150573472E-2</v>
      </c>
      <c r="F45">
        <f t="shared" si="5"/>
        <v>0.93096040630545285</v>
      </c>
      <c r="G45">
        <f t="shared" si="6"/>
        <v>6.972836166193952</v>
      </c>
      <c r="H45">
        <f t="shared" si="7"/>
        <v>-6.2836166193951826E-2</v>
      </c>
      <c r="I45">
        <f t="shared" si="8"/>
        <v>3.9483837819539345E-3</v>
      </c>
      <c r="J45" s="35"/>
    </row>
    <row r="46" spans="1:10" x14ac:dyDescent="0.25">
      <c r="A46" s="1">
        <v>42461</v>
      </c>
      <c r="B46" s="34">
        <v>40</v>
      </c>
      <c r="C46" s="6">
        <v>7.84</v>
      </c>
      <c r="D46">
        <f t="shared" si="3"/>
        <v>7.4365600442802258</v>
      </c>
      <c r="E46">
        <f t="shared" si="4"/>
        <v>-1.3867744607231176E-2</v>
      </c>
      <c r="F46">
        <f t="shared" si="5"/>
        <v>1.0140263974282644</v>
      </c>
      <c r="G46">
        <f t="shared" si="6"/>
        <v>7.0804817218050875</v>
      </c>
      <c r="H46">
        <f t="shared" si="7"/>
        <v>0.75951827819491236</v>
      </c>
      <c r="I46">
        <f t="shared" si="8"/>
        <v>0.57686801491216433</v>
      </c>
      <c r="J46" s="35"/>
    </row>
    <row r="47" spans="1:10" x14ac:dyDescent="0.25">
      <c r="A47" s="1">
        <v>42491</v>
      </c>
      <c r="B47" s="34">
        <v>41</v>
      </c>
      <c r="C47" s="6">
        <v>7.16</v>
      </c>
      <c r="D47">
        <f t="shared" si="3"/>
        <v>7.423694947944715</v>
      </c>
      <c r="E47">
        <f t="shared" si="4"/>
        <v>-1.322677178042124E-2</v>
      </c>
      <c r="F47">
        <f t="shared" si="5"/>
        <v>0.95424068149354091</v>
      </c>
      <c r="G47">
        <f t="shared" si="6"/>
        <v>6.9670092467460991</v>
      </c>
      <c r="H47">
        <f t="shared" si="7"/>
        <v>0.19299075325390103</v>
      </c>
      <c r="I47">
        <f t="shared" si="8"/>
        <v>3.7245430841508109E-2</v>
      </c>
      <c r="J47" s="35"/>
    </row>
    <row r="48" spans="1:10" x14ac:dyDescent="0.25">
      <c r="A48" s="1">
        <v>42522</v>
      </c>
      <c r="B48" s="34">
        <v>42</v>
      </c>
      <c r="C48" s="6">
        <v>8.11</v>
      </c>
      <c r="D48">
        <f t="shared" si="3"/>
        <v>7.4192669226898964</v>
      </c>
      <c r="E48">
        <f t="shared" si="4"/>
        <v>-7.601910508558859E-3</v>
      </c>
      <c r="F48">
        <f t="shared" si="5"/>
        <v>1.0088012552899135</v>
      </c>
      <c r="G48">
        <f t="shared" si="6"/>
        <v>6.5219752437181535</v>
      </c>
      <c r="H48">
        <f t="shared" si="7"/>
        <v>1.5880247562818459</v>
      </c>
      <c r="I48">
        <f t="shared" si="8"/>
        <v>2.521822626564016</v>
      </c>
      <c r="J48" s="35"/>
    </row>
    <row r="49" spans="1:10" x14ac:dyDescent="0.25">
      <c r="A49" s="1">
        <v>42552</v>
      </c>
      <c r="B49" s="34">
        <v>43</v>
      </c>
      <c r="C49" s="6">
        <v>7.72</v>
      </c>
      <c r="D49">
        <f t="shared" si="3"/>
        <v>7.4177748730931077</v>
      </c>
      <c r="E49">
        <f t="shared" si="4"/>
        <v>-3.6959996019223507E-3</v>
      </c>
      <c r="F49">
        <f t="shared" si="5"/>
        <v>0.98147090689525651</v>
      </c>
      <c r="G49">
        <f t="shared" si="6"/>
        <v>6.6036452186084986</v>
      </c>
      <c r="H49">
        <f t="shared" si="7"/>
        <v>1.1163547813915011</v>
      </c>
      <c r="I49">
        <f t="shared" si="8"/>
        <v>1.2462479979356662</v>
      </c>
      <c r="J49" s="35"/>
    </row>
    <row r="50" spans="1:10" x14ac:dyDescent="0.25">
      <c r="A50" s="1">
        <v>42583</v>
      </c>
      <c r="B50" s="34">
        <v>44</v>
      </c>
      <c r="C50" s="6">
        <v>8.49</v>
      </c>
      <c r="D50">
        <f t="shared" si="3"/>
        <v>7.417724447649662</v>
      </c>
      <c r="E50">
        <f t="shared" si="4"/>
        <v>-1.3654575368623413E-3</v>
      </c>
      <c r="F50">
        <f t="shared" si="5"/>
        <v>1.1032653001054959</v>
      </c>
      <c r="G50">
        <f t="shared" si="6"/>
        <v>7.7123268180398012</v>
      </c>
      <c r="H50">
        <f t="shared" si="7"/>
        <v>0.77767318196019897</v>
      </c>
      <c r="I50">
        <f t="shared" si="8"/>
        <v>0.60477557794010073</v>
      </c>
      <c r="J50" s="35"/>
    </row>
    <row r="51" spans="1:10" x14ac:dyDescent="0.25">
      <c r="A51" s="1">
        <v>42614</v>
      </c>
      <c r="B51" s="34">
        <v>45</v>
      </c>
      <c r="C51" s="6">
        <v>9.0500000000000007</v>
      </c>
      <c r="D51">
        <f t="shared" si="3"/>
        <v>7.4223703329167883</v>
      </c>
      <c r="E51">
        <f t="shared" si="4"/>
        <v>2.4774727295858272E-3</v>
      </c>
      <c r="F51">
        <f t="shared" si="5"/>
        <v>1.1508433439976076</v>
      </c>
      <c r="G51">
        <f t="shared" si="6"/>
        <v>7.7601127630357398</v>
      </c>
      <c r="H51">
        <f t="shared" si="7"/>
        <v>1.2898872369642609</v>
      </c>
      <c r="I51">
        <f t="shared" si="8"/>
        <v>1.6638090840832953</v>
      </c>
      <c r="J51" s="35"/>
    </row>
    <row r="52" spans="1:10" x14ac:dyDescent="0.25">
      <c r="A52" s="1">
        <v>42644</v>
      </c>
      <c r="B52" s="34">
        <v>46</v>
      </c>
      <c r="C52" s="6">
        <v>8.23</v>
      </c>
      <c r="D52">
        <f t="shared" si="3"/>
        <v>7.4318729221340849</v>
      </c>
      <c r="E52">
        <f t="shared" si="4"/>
        <v>6.9684880744493635E-3</v>
      </c>
      <c r="F52">
        <f t="shared" si="5"/>
        <v>1.0365196506767789</v>
      </c>
      <c r="G52">
        <f t="shared" si="6"/>
        <v>6.8926240024400958</v>
      </c>
      <c r="H52">
        <f t="shared" si="7"/>
        <v>1.3373759975599047</v>
      </c>
      <c r="I52">
        <f t="shared" si="8"/>
        <v>1.78857455884935</v>
      </c>
      <c r="J52" s="35"/>
    </row>
    <row r="53" spans="1:10" x14ac:dyDescent="0.25">
      <c r="A53" s="1">
        <v>42675</v>
      </c>
      <c r="B53" s="34">
        <v>47</v>
      </c>
      <c r="C53" s="6">
        <v>7.86</v>
      </c>
      <c r="D53">
        <f t="shared" si="3"/>
        <v>7.4382466272147942</v>
      </c>
      <c r="E53">
        <f t="shared" si="4"/>
        <v>6.5882552973241595E-3</v>
      </c>
      <c r="F53">
        <f t="shared" si="5"/>
        <v>1.0636382966667202</v>
      </c>
      <c r="G53">
        <f t="shared" si="6"/>
        <v>7.9910263882092814</v>
      </c>
      <c r="H53">
        <f t="shared" si="7"/>
        <v>-0.13102638820928103</v>
      </c>
      <c r="I53">
        <f t="shared" si="8"/>
        <v>1.7167914407169218E-2</v>
      </c>
      <c r="J53" s="35"/>
    </row>
    <row r="54" spans="1:10" x14ac:dyDescent="0.25">
      <c r="A54" s="1">
        <v>42705</v>
      </c>
      <c r="B54" s="34">
        <v>48</v>
      </c>
      <c r="C54" s="6">
        <v>8.11</v>
      </c>
      <c r="D54">
        <f t="shared" si="3"/>
        <v>7.4373193077862068</v>
      </c>
      <c r="E54">
        <f t="shared" si="4"/>
        <v>1.7836998883737367E-3</v>
      </c>
      <c r="F54">
        <f t="shared" si="5"/>
        <v>1.2025648485667682</v>
      </c>
      <c r="G54">
        <f t="shared" si="6"/>
        <v>10.227230451308699</v>
      </c>
      <c r="H54">
        <f t="shared" si="7"/>
        <v>-2.1172304513086999</v>
      </c>
      <c r="I54">
        <f t="shared" si="8"/>
        <v>4.4826647839488407</v>
      </c>
      <c r="J54" s="35"/>
    </row>
    <row r="55" spans="1:10" x14ac:dyDescent="0.25">
      <c r="A55" s="1">
        <v>42736</v>
      </c>
      <c r="B55" s="34">
        <v>49</v>
      </c>
      <c r="C55" s="6">
        <v>7.19</v>
      </c>
      <c r="D55">
        <f t="shared" si="3"/>
        <v>7.4412724885067094</v>
      </c>
      <c r="E55">
        <f t="shared" si="4"/>
        <v>3.170605247811157E-3</v>
      </c>
      <c r="F55">
        <f t="shared" si="5"/>
        <v>0.94475832914142366</v>
      </c>
      <c r="G55">
        <f t="shared" si="6"/>
        <v>6.7842662887454201</v>
      </c>
      <c r="H55">
        <f t="shared" si="7"/>
        <v>0.40573371125458024</v>
      </c>
      <c r="I55">
        <f t="shared" si="8"/>
        <v>0.1646198444484151</v>
      </c>
      <c r="J55" s="35"/>
    </row>
    <row r="56" spans="1:10" x14ac:dyDescent="0.25">
      <c r="A56" s="1">
        <v>42767</v>
      </c>
      <c r="B56" s="34">
        <v>50</v>
      </c>
      <c r="C56" s="6">
        <v>7.95</v>
      </c>
      <c r="D56">
        <f t="shared" si="3"/>
        <v>7.4480848331474174</v>
      </c>
      <c r="E56">
        <f t="shared" si="4"/>
        <v>5.498695824544533E-3</v>
      </c>
      <c r="F56">
        <f t="shared" si="5"/>
        <v>1.029061188459145</v>
      </c>
      <c r="G56">
        <f t="shared" si="6"/>
        <v>7.2251828597341756</v>
      </c>
      <c r="H56">
        <f t="shared" si="7"/>
        <v>0.72481714026582456</v>
      </c>
      <c r="I56">
        <f t="shared" si="8"/>
        <v>0.52535988682312795</v>
      </c>
      <c r="J56" s="35"/>
    </row>
    <row r="57" spans="1:10" x14ac:dyDescent="0.25">
      <c r="A57" s="1">
        <v>42795</v>
      </c>
      <c r="B57" s="34">
        <v>51</v>
      </c>
      <c r="C57" s="6">
        <v>8.5</v>
      </c>
      <c r="D57">
        <f t="shared" si="3"/>
        <v>7.4617600995884983</v>
      </c>
      <c r="E57">
        <f t="shared" si="4"/>
        <v>1.0725812580752347E-2</v>
      </c>
      <c r="F57">
        <f t="shared" si="5"/>
        <v>1.0567487745248414</v>
      </c>
      <c r="G57">
        <f t="shared" si="6"/>
        <v>6.9389911505633695</v>
      </c>
      <c r="H57">
        <f t="shared" si="7"/>
        <v>1.5610088494366305</v>
      </c>
      <c r="I57">
        <f t="shared" si="8"/>
        <v>2.436748628019473</v>
      </c>
      <c r="J57" s="35"/>
    </row>
    <row r="58" spans="1:10" x14ac:dyDescent="0.25">
      <c r="A58" s="1">
        <v>42826</v>
      </c>
      <c r="B58" s="34">
        <v>52</v>
      </c>
      <c r="C58" s="6">
        <v>7.1</v>
      </c>
      <c r="D58">
        <f t="shared" si="3"/>
        <v>7.4701906232321544</v>
      </c>
      <c r="E58">
        <f t="shared" si="4"/>
        <v>9.25848063608967E-3</v>
      </c>
      <c r="F58">
        <f t="shared" si="5"/>
        <v>0.97560843718867107</v>
      </c>
      <c r="G58">
        <f t="shared" si="6"/>
        <v>7.5772979693504441</v>
      </c>
      <c r="H58">
        <f t="shared" si="7"/>
        <v>-0.47729796935044444</v>
      </c>
      <c r="I58">
        <f t="shared" si="8"/>
        <v>0.22781335154605781</v>
      </c>
      <c r="J58" s="35"/>
    </row>
    <row r="59" spans="1:10" x14ac:dyDescent="0.25">
      <c r="A59" s="1">
        <v>42856</v>
      </c>
      <c r="B59" s="34">
        <v>53</v>
      </c>
      <c r="C59" s="6">
        <v>7.43</v>
      </c>
      <c r="D59">
        <f t="shared" si="3"/>
        <v>7.4809454021489348</v>
      </c>
      <c r="E59">
        <f t="shared" si="4"/>
        <v>1.0215033961693593E-2</v>
      </c>
      <c r="F59">
        <f t="shared" si="5"/>
        <v>0.97777485668211173</v>
      </c>
      <c r="G59">
        <f t="shared" si="6"/>
        <v>7.1371946100714876</v>
      </c>
      <c r="H59">
        <f t="shared" si="7"/>
        <v>0.29280538992851213</v>
      </c>
      <c r="I59">
        <f t="shared" si="8"/>
        <v>8.5734996371188033E-2</v>
      </c>
      <c r="J59" s="35"/>
    </row>
    <row r="60" spans="1:10" x14ac:dyDescent="0.25">
      <c r="A60" s="1">
        <v>42887</v>
      </c>
      <c r="B60" s="34">
        <v>54</v>
      </c>
      <c r="C60" s="6">
        <v>7.1</v>
      </c>
      <c r="D60">
        <f t="shared" si="3"/>
        <v>7.4889509305801889</v>
      </c>
      <c r="E60">
        <f t="shared" si="4"/>
        <v>8.8025416195206367E-3</v>
      </c>
      <c r="F60">
        <f t="shared" si="5"/>
        <v>0.97210184509975273</v>
      </c>
      <c r="G60">
        <f t="shared" si="6"/>
        <v>7.5570920515265376</v>
      </c>
      <c r="H60">
        <f t="shared" si="7"/>
        <v>-0.45709205152653798</v>
      </c>
      <c r="I60">
        <f t="shared" si="8"/>
        <v>0.20893314356873924</v>
      </c>
      <c r="J60" s="35"/>
    </row>
    <row r="61" spans="1:10" x14ac:dyDescent="0.25">
      <c r="A61" s="5">
        <v>42917</v>
      </c>
      <c r="B61" s="34">
        <v>55</v>
      </c>
      <c r="C61" s="3">
        <v>7.67</v>
      </c>
      <c r="D61">
        <f t="shared" si="3"/>
        <v>7.4992995155010282</v>
      </c>
      <c r="E61">
        <f t="shared" si="4"/>
        <v>9.7908959339568277E-3</v>
      </c>
      <c r="F61">
        <f t="shared" si="5"/>
        <v>1.0064201714053129</v>
      </c>
      <c r="G61">
        <f t="shared" si="6"/>
        <v>7.3588269000369078</v>
      </c>
      <c r="H61">
        <f t="shared" si="7"/>
        <v>0.31117309996309217</v>
      </c>
      <c r="I61">
        <f t="shared" si="8"/>
        <v>9.6828698140640546E-2</v>
      </c>
      <c r="J61" s="35"/>
    </row>
    <row r="62" spans="1:10" x14ac:dyDescent="0.25">
      <c r="A62" s="5">
        <v>42948</v>
      </c>
      <c r="B62" s="34">
        <v>56</v>
      </c>
      <c r="C62" s="3">
        <v>7.83</v>
      </c>
      <c r="D62">
        <f t="shared" si="3"/>
        <v>7.5070814619687694</v>
      </c>
      <c r="E62">
        <f t="shared" si="4"/>
        <v>8.5066150404495122E-3</v>
      </c>
      <c r="F62">
        <f t="shared" si="5"/>
        <v>1.06686062114164</v>
      </c>
      <c r="G62">
        <f t="shared" si="6"/>
        <v>8.2845188862911208</v>
      </c>
      <c r="H62">
        <f t="shared" si="7"/>
        <v>-0.45451888629112069</v>
      </c>
      <c r="I62">
        <f t="shared" si="8"/>
        <v>0.20658741799532071</v>
      </c>
      <c r="J62" s="35"/>
    </row>
    <row r="63" spans="1:10" x14ac:dyDescent="0.25">
      <c r="A63" s="5">
        <v>42979</v>
      </c>
      <c r="B63" s="34">
        <v>57</v>
      </c>
      <c r="C63" s="3">
        <v>8.15</v>
      </c>
      <c r="D63">
        <f t="shared" si="3"/>
        <v>7.5134725843293753</v>
      </c>
      <c r="E63">
        <f t="shared" si="4"/>
        <v>7.1542232183716961E-3</v>
      </c>
      <c r="F63">
        <f t="shared" si="5"/>
        <v>1.1108887801865057</v>
      </c>
      <c r="G63">
        <f t="shared" si="6"/>
        <v>8.6492645146538383</v>
      </c>
      <c r="H63">
        <f t="shared" si="7"/>
        <v>-0.49926451465383792</v>
      </c>
      <c r="I63">
        <f t="shared" si="8"/>
        <v>0.24926505559253234</v>
      </c>
      <c r="J63" s="35"/>
    </row>
    <row r="64" spans="1:10" x14ac:dyDescent="0.25">
      <c r="A64" s="5">
        <v>43009</v>
      </c>
      <c r="B64" s="34">
        <v>58</v>
      </c>
      <c r="C64" s="3">
        <v>8.56</v>
      </c>
      <c r="D64">
        <f t="shared" si="3"/>
        <v>7.524224494591861</v>
      </c>
      <c r="E64">
        <f t="shared" si="4"/>
        <v>9.4541520166197233E-3</v>
      </c>
      <c r="F64">
        <f t="shared" si="5"/>
        <v>1.0976305310240899</v>
      </c>
      <c r="G64">
        <f t="shared" si="6"/>
        <v>7.7952774714298094</v>
      </c>
      <c r="H64">
        <f t="shared" si="7"/>
        <v>0.76472252857019107</v>
      </c>
      <c r="I64">
        <f t="shared" si="8"/>
        <v>0.58480054570278672</v>
      </c>
      <c r="J64" s="35"/>
    </row>
    <row r="65" spans="1:10" x14ac:dyDescent="0.25">
      <c r="A65" s="5">
        <v>43040</v>
      </c>
      <c r="B65" s="34">
        <v>59</v>
      </c>
      <c r="C65" s="3">
        <v>7.75</v>
      </c>
      <c r="D65">
        <f t="shared" si="3"/>
        <v>7.5324723920175325</v>
      </c>
      <c r="E65">
        <f t="shared" si="4"/>
        <v>8.6830177746128594E-3</v>
      </c>
      <c r="F65">
        <f t="shared" si="5"/>
        <v>1.0426356145497351</v>
      </c>
      <c r="G65">
        <f t="shared" si="6"/>
        <v>8.013109123313086</v>
      </c>
      <c r="H65">
        <f t="shared" si="7"/>
        <v>-0.263109123313086</v>
      </c>
      <c r="I65">
        <f t="shared" si="8"/>
        <v>6.9226410770580699E-2</v>
      </c>
      <c r="J65" s="35"/>
    </row>
    <row r="66" spans="1:10" x14ac:dyDescent="0.25">
      <c r="A66" s="5">
        <v>43070</v>
      </c>
      <c r="B66" s="34">
        <v>60</v>
      </c>
      <c r="C66" s="3">
        <v>7.9</v>
      </c>
      <c r="D66">
        <f t="shared" si="3"/>
        <v>7.5364162414584106</v>
      </c>
      <c r="E66">
        <f t="shared" si="4"/>
        <v>5.6533630000726604E-3</v>
      </c>
      <c r="F66">
        <f t="shared" si="5"/>
        <v>1.1093199403260279</v>
      </c>
      <c r="G66">
        <f t="shared" si="6"/>
        <v>9.0687284133951547</v>
      </c>
      <c r="H66">
        <f t="shared" si="7"/>
        <v>-1.1687284133951543</v>
      </c>
      <c r="I66">
        <f t="shared" si="8"/>
        <v>1.3659261042771547</v>
      </c>
      <c r="J66" s="35"/>
    </row>
    <row r="67" spans="1:10" x14ac:dyDescent="0.25">
      <c r="A67" s="5">
        <v>43101</v>
      </c>
      <c r="B67" s="34">
        <v>61</v>
      </c>
      <c r="C67" s="3">
        <v>7.82</v>
      </c>
      <c r="D67">
        <f t="shared" si="3"/>
        <v>7.5456546147356045</v>
      </c>
      <c r="E67">
        <f t="shared" si="4"/>
        <v>7.9451877967446662E-3</v>
      </c>
      <c r="F67">
        <f t="shared" si="5"/>
        <v>1.0001052640225745</v>
      </c>
      <c r="G67">
        <f t="shared" si="6"/>
        <v>7.1254330777765142</v>
      </c>
      <c r="H67">
        <f t="shared" si="7"/>
        <v>0.69456692222348604</v>
      </c>
      <c r="I67">
        <f t="shared" si="8"/>
        <v>0.48242320944700612</v>
      </c>
      <c r="J67" s="35"/>
    </row>
    <row r="68" spans="1:10" x14ac:dyDescent="0.25">
      <c r="A68" s="5">
        <v>43132</v>
      </c>
      <c r="B68" s="34">
        <v>62</v>
      </c>
      <c r="C68" s="3">
        <v>7.37</v>
      </c>
      <c r="D68">
        <f t="shared" si="3"/>
        <v>7.5516895697460162</v>
      </c>
      <c r="E68">
        <f t="shared" si="4"/>
        <v>6.724014486566841E-3</v>
      </c>
      <c r="F68">
        <f t="shared" si="5"/>
        <v>0.9969643151938028</v>
      </c>
      <c r="G68">
        <f t="shared" si="6"/>
        <v>7.7731163899387017</v>
      </c>
      <c r="H68">
        <f t="shared" si="7"/>
        <v>-0.40311638993870158</v>
      </c>
      <c r="I68">
        <f t="shared" si="8"/>
        <v>0.16250282383721129</v>
      </c>
      <c r="J68" s="35"/>
    </row>
    <row r="69" spans="1:10" x14ac:dyDescent="0.25">
      <c r="A69" s="5">
        <v>43160</v>
      </c>
      <c r="B69" s="34">
        <v>63</v>
      </c>
      <c r="C69" s="3">
        <v>8.25</v>
      </c>
      <c r="D69">
        <f t="shared" si="3"/>
        <v>7.559625610765428</v>
      </c>
      <c r="E69">
        <f t="shared" si="4"/>
        <v>7.4988386146664209E-3</v>
      </c>
      <c r="F69">
        <f t="shared" si="5"/>
        <v>1.0776399537587089</v>
      </c>
      <c r="G69">
        <f t="shared" si="6"/>
        <v>7.9873442924896958</v>
      </c>
      <c r="H69">
        <f t="shared" si="7"/>
        <v>0.2626557075103042</v>
      </c>
      <c r="I69">
        <f t="shared" si="8"/>
        <v>6.8988020687738474E-2</v>
      </c>
      <c r="J69" s="35"/>
    </row>
    <row r="70" spans="1:10" x14ac:dyDescent="0.25">
      <c r="A70" s="5">
        <v>43191</v>
      </c>
      <c r="B70" s="34">
        <v>64</v>
      </c>
      <c r="C70" s="3">
        <v>8.99</v>
      </c>
      <c r="D70">
        <f t="shared" si="3"/>
        <v>7.5751589490891202</v>
      </c>
      <c r="E70">
        <f t="shared" si="4"/>
        <v>1.2635132303839728E-2</v>
      </c>
      <c r="F70">
        <f t="shared" si="5"/>
        <v>1.1032000124970567</v>
      </c>
      <c r="G70">
        <f t="shared" si="6"/>
        <v>7.382550458071897</v>
      </c>
      <c r="H70">
        <f t="shared" si="7"/>
        <v>1.6074495419281032</v>
      </c>
      <c r="I70">
        <f t="shared" si="8"/>
        <v>2.5838940298448687</v>
      </c>
      <c r="J70" s="35"/>
    </row>
    <row r="71" spans="1:10" x14ac:dyDescent="0.25">
      <c r="A71" s="5">
        <v>43221</v>
      </c>
      <c r="B71" s="34">
        <v>65</v>
      </c>
      <c r="C71" s="3">
        <v>8.25</v>
      </c>
      <c r="D71">
        <f t="shared" si="3"/>
        <v>7.5919376884526057</v>
      </c>
      <c r="E71">
        <f t="shared" si="4"/>
        <v>1.5284056762317708E-2</v>
      </c>
      <c r="F71">
        <f t="shared" si="5"/>
        <v>1.0435776238785595</v>
      </c>
      <c r="G71">
        <f t="shared" si="6"/>
        <v>7.4191542704673763</v>
      </c>
      <c r="H71">
        <f t="shared" si="7"/>
        <v>0.8308457295326237</v>
      </c>
      <c r="I71">
        <f t="shared" si="8"/>
        <v>0.6903046262825977</v>
      </c>
      <c r="J71" s="35"/>
    </row>
    <row r="72" spans="1:10" x14ac:dyDescent="0.25">
      <c r="A72" s="5">
        <v>43252</v>
      </c>
      <c r="B72" s="34">
        <v>66</v>
      </c>
      <c r="C72" s="3">
        <v>7.83</v>
      </c>
      <c r="D72">
        <f t="shared" si="3"/>
        <v>7.6094038732211065</v>
      </c>
      <c r="E72">
        <f t="shared" si="4"/>
        <v>1.667904720516198E-2</v>
      </c>
      <c r="F72">
        <f t="shared" si="5"/>
        <v>1.0064751047140059</v>
      </c>
      <c r="G72">
        <f t="shared" si="6"/>
        <v>7.3949942946063878</v>
      </c>
      <c r="H72">
        <f t="shared" si="7"/>
        <v>0.43500570539361227</v>
      </c>
      <c r="I72">
        <f t="shared" si="8"/>
        <v>0.1892299637249942</v>
      </c>
      <c r="J72" s="35"/>
    </row>
    <row r="73" spans="1:10" x14ac:dyDescent="0.25">
      <c r="A73" s="5">
        <v>43282</v>
      </c>
      <c r="B73" s="34">
        <v>67</v>
      </c>
      <c r="C73" s="3">
        <v>8.51</v>
      </c>
      <c r="D73">
        <f t="shared" si="3"/>
        <v>7.630128506646443</v>
      </c>
      <c r="E73">
        <f t="shared" si="4"/>
        <v>1.9265308917057536E-2</v>
      </c>
      <c r="F73">
        <f t="shared" si="5"/>
        <v>1.072217506494499</v>
      </c>
      <c r="G73">
        <f t="shared" si="6"/>
        <v>7.6750436799265351</v>
      </c>
      <c r="H73">
        <f t="shared" si="7"/>
        <v>0.83495632007346465</v>
      </c>
      <c r="I73">
        <f t="shared" si="8"/>
        <v>0.69715205643062195</v>
      </c>
      <c r="J73" s="35"/>
    </row>
    <row r="74" spans="1:10" x14ac:dyDescent="0.25">
      <c r="A74" s="5">
        <v>43313</v>
      </c>
      <c r="B74" s="34">
        <v>68</v>
      </c>
      <c r="C74" s="3">
        <v>8.64</v>
      </c>
      <c r="D74">
        <f t="shared" si="3"/>
        <v>7.6515839591780725</v>
      </c>
      <c r="E74">
        <f t="shared" si="4"/>
        <v>2.066542357675092E-2</v>
      </c>
      <c r="F74">
        <f t="shared" si="5"/>
        <v>1.1045143762440432</v>
      </c>
      <c r="G74">
        <f t="shared" si="6"/>
        <v>8.1608370374290953</v>
      </c>
      <c r="H74">
        <f t="shared" si="7"/>
        <v>0.47916296257090529</v>
      </c>
      <c r="I74">
        <f t="shared" si="8"/>
        <v>0.22959714469972678</v>
      </c>
      <c r="J74" s="35"/>
    </row>
    <row r="75" spans="1:10" x14ac:dyDescent="0.25">
      <c r="A75" s="5">
        <v>43344</v>
      </c>
      <c r="B75" s="34">
        <v>69</v>
      </c>
      <c r="C75" s="3">
        <v>8.33</v>
      </c>
      <c r="D75">
        <f t="shared" si="3"/>
        <v>7.6714021178373519</v>
      </c>
      <c r="E75">
        <f t="shared" si="4"/>
        <v>2.0123784195797519E-2</v>
      </c>
      <c r="F75">
        <f t="shared" si="5"/>
        <v>1.0957603307141679</v>
      </c>
      <c r="G75">
        <f t="shared" si="6"/>
        <v>8.5230157580951769</v>
      </c>
      <c r="H75">
        <f t="shared" si="7"/>
        <v>-0.19301575809517679</v>
      </c>
      <c r="I75">
        <f t="shared" si="8"/>
        <v>3.7255082873055803E-2</v>
      </c>
      <c r="J75" s="35"/>
    </row>
    <row r="76" spans="1:10" x14ac:dyDescent="0.25">
      <c r="A76" s="5">
        <v>43374</v>
      </c>
      <c r="B76" s="34">
        <v>70</v>
      </c>
      <c r="C76" s="3">
        <v>7.97</v>
      </c>
      <c r="D76">
        <f t="shared" si="3"/>
        <v>7.6894269617776283</v>
      </c>
      <c r="E76">
        <f t="shared" si="4"/>
        <v>1.8781974004893634E-2</v>
      </c>
      <c r="F76">
        <f t="shared" si="5"/>
        <v>1.0606867244213096</v>
      </c>
      <c r="G76">
        <f t="shared" si="6"/>
        <v>8.4424536602341878</v>
      </c>
      <c r="H76">
        <f t="shared" si="7"/>
        <v>-0.472453660234188</v>
      </c>
      <c r="I76">
        <f t="shared" si="8"/>
        <v>0.22321246106868156</v>
      </c>
      <c r="J76" s="35"/>
    </row>
    <row r="77" spans="1:10" x14ac:dyDescent="0.25">
      <c r="A77" s="5">
        <v>43405</v>
      </c>
      <c r="B77" s="34">
        <v>71</v>
      </c>
      <c r="C77" s="3">
        <v>8.11</v>
      </c>
      <c r="D77">
        <f t="shared" si="3"/>
        <v>7.7085510412744336</v>
      </c>
      <c r="E77">
        <f t="shared" si="4"/>
        <v>1.9000675149056147E-2</v>
      </c>
      <c r="F77">
        <f t="shared" si="5"/>
        <v>1.048341186835209</v>
      </c>
      <c r="G77">
        <f t="shared" si="6"/>
        <v>8.036853160837369</v>
      </c>
      <c r="H77">
        <f t="shared" si="7"/>
        <v>7.3146839162630428E-2</v>
      </c>
      <c r="I77">
        <f t="shared" si="8"/>
        <v>5.3504600794837247E-3</v>
      </c>
      <c r="J77" s="35"/>
    </row>
    <row r="78" spans="1:10" x14ac:dyDescent="0.25">
      <c r="A78" s="5">
        <v>43435</v>
      </c>
      <c r="B78" s="34">
        <v>72</v>
      </c>
      <c r="C78" s="3">
        <v>8.02</v>
      </c>
      <c r="D78">
        <f t="shared" si="3"/>
        <v>7.7251237836577245</v>
      </c>
      <c r="E78">
        <f t="shared" si="4"/>
        <v>1.7448546678813237E-2</v>
      </c>
      <c r="F78">
        <f t="shared" si="5"/>
        <v>1.0663299456518769</v>
      </c>
      <c r="G78">
        <f t="shared" si="6"/>
        <v>8.5723272089291989</v>
      </c>
      <c r="H78">
        <f t="shared" si="7"/>
        <v>-0.55232720892919929</v>
      </c>
      <c r="I78">
        <f t="shared" si="8"/>
        <v>0.30506534572351934</v>
      </c>
      <c r="J78" s="35"/>
    </row>
    <row r="79" spans="1:10" x14ac:dyDescent="0.25">
      <c r="A79" s="32">
        <v>43466</v>
      </c>
      <c r="B79" s="34">
        <v>73</v>
      </c>
      <c r="G79">
        <f>($D$78+$E$78*(B79-$B$78))*F67</f>
        <v>7.7433873446451029</v>
      </c>
      <c r="J79" s="35"/>
    </row>
    <row r="80" spans="1:10" x14ac:dyDescent="0.25">
      <c r="A80" s="32">
        <v>43497</v>
      </c>
      <c r="B80" s="34">
        <v>74</v>
      </c>
      <c r="G80">
        <f t="shared" ref="G80:G90" si="9">($D$78+$E$78*(B80-$B$78))*F68</f>
        <v>7.7364638995432227</v>
      </c>
      <c r="J80" s="35"/>
    </row>
    <row r="81" spans="1:10" x14ac:dyDescent="0.25">
      <c r="A81" s="32">
        <v>43525</v>
      </c>
      <c r="B81" s="34">
        <v>75</v>
      </c>
      <c r="G81">
        <f t="shared" si="9"/>
        <v>8.3813117901095513</v>
      </c>
      <c r="J81" s="35"/>
    </row>
    <row r="82" spans="1:10" x14ac:dyDescent="0.25">
      <c r="A82" s="32">
        <v>43556</v>
      </c>
      <c r="B82" s="34">
        <v>76</v>
      </c>
      <c r="G82">
        <f t="shared" si="9"/>
        <v>8.5993536023289998</v>
      </c>
      <c r="J82" s="35"/>
    </row>
    <row r="83" spans="1:10" x14ac:dyDescent="0.25">
      <c r="A83" s="32">
        <v>43586</v>
      </c>
      <c r="B83" s="34">
        <v>77</v>
      </c>
      <c r="G83">
        <f t="shared" si="9"/>
        <v>8.1528108867333255</v>
      </c>
      <c r="J83" s="35"/>
    </row>
    <row r="84" spans="1:10" x14ac:dyDescent="0.25">
      <c r="A84" s="32">
        <v>43617</v>
      </c>
      <c r="B84" s="34">
        <v>78</v>
      </c>
      <c r="G84">
        <f t="shared" si="9"/>
        <v>7.8805139361595602</v>
      </c>
      <c r="J84" s="35"/>
    </row>
    <row r="85" spans="1:10" x14ac:dyDescent="0.25">
      <c r="A85" s="32">
        <v>43647</v>
      </c>
      <c r="B85" s="34">
        <v>79</v>
      </c>
      <c r="G85">
        <f t="shared" si="9"/>
        <v>8.4139734211582056</v>
      </c>
      <c r="J85" s="35"/>
    </row>
    <row r="86" spans="1:10" x14ac:dyDescent="0.25">
      <c r="A86" s="32">
        <v>43678</v>
      </c>
      <c r="B86" s="34">
        <v>80</v>
      </c>
      <c r="G86">
        <f>($D$78+$E$78*(B86-$B$78))*F74</f>
        <v>8.6866876425252499</v>
      </c>
      <c r="J86" s="35"/>
    </row>
    <row r="87" spans="1:10" x14ac:dyDescent="0.25">
      <c r="A87" s="32">
        <v>43709</v>
      </c>
      <c r="B87" s="34">
        <v>81</v>
      </c>
      <c r="G87">
        <f t="shared" si="9"/>
        <v>8.6369590195019939</v>
      </c>
      <c r="J87" s="35"/>
    </row>
    <row r="88" spans="1:10" x14ac:dyDescent="0.25">
      <c r="A88" s="32">
        <v>43739</v>
      </c>
      <c r="B88" s="34">
        <v>82</v>
      </c>
      <c r="G88">
        <f t="shared" si="9"/>
        <v>8.3790106600636935</v>
      </c>
      <c r="J88" s="35"/>
    </row>
    <row r="89" spans="1:10" x14ac:dyDescent="0.25">
      <c r="A89" s="32">
        <v>43770</v>
      </c>
      <c r="B89" s="34">
        <v>83</v>
      </c>
      <c r="G89">
        <f t="shared" si="9"/>
        <v>8.2997777672806219</v>
      </c>
      <c r="J89" s="35"/>
    </row>
    <row r="90" spans="1:10" x14ac:dyDescent="0.25">
      <c r="A90" s="32">
        <v>43800</v>
      </c>
      <c r="B90" s="34">
        <v>84</v>
      </c>
      <c r="G90">
        <f t="shared" si="9"/>
        <v>8.4608017183624415</v>
      </c>
      <c r="J90" s="35"/>
    </row>
    <row r="91" spans="1:10" x14ac:dyDescent="0.25">
      <c r="A91" s="32">
        <v>43831</v>
      </c>
      <c r="B91" s="34">
        <v>85</v>
      </c>
      <c r="G91">
        <f t="shared" ref="G91:G102" si="10">($D$78+$E$78*(B91-$B$78))*F67</f>
        <v>7.9527919452413993</v>
      </c>
      <c r="J91" s="35"/>
    </row>
    <row r="92" spans="1:10" x14ac:dyDescent="0.25">
      <c r="A92" s="32">
        <v>43862</v>
      </c>
      <c r="B92" s="34">
        <v>86</v>
      </c>
      <c r="G92">
        <f t="shared" si="10"/>
        <v>7.9452108402324644</v>
      </c>
      <c r="J92" s="35"/>
    </row>
    <row r="93" spans="1:10" x14ac:dyDescent="0.25">
      <c r="A93" s="32">
        <v>43891</v>
      </c>
      <c r="B93" s="34">
        <v>87</v>
      </c>
      <c r="G93">
        <f t="shared" si="10"/>
        <v>8.606950802542908</v>
      </c>
      <c r="J93" s="35"/>
    </row>
    <row r="94" spans="1:10" x14ac:dyDescent="0.25">
      <c r="A94" s="32">
        <v>43922</v>
      </c>
      <c r="B94" s="34">
        <v>88</v>
      </c>
      <c r="G94">
        <f t="shared" si="10"/>
        <v>8.8303444452984685</v>
      </c>
      <c r="J94" s="35"/>
    </row>
    <row r="95" spans="1:10" x14ac:dyDescent="0.25">
      <c r="A95" s="32">
        <v>43952</v>
      </c>
      <c r="B95" s="34">
        <v>89</v>
      </c>
      <c r="G95">
        <f t="shared" si="10"/>
        <v>8.3713178413318463</v>
      </c>
      <c r="J95" s="35"/>
    </row>
    <row r="96" spans="1:10" x14ac:dyDescent="0.25">
      <c r="A96" s="32">
        <v>43983</v>
      </c>
      <c r="B96" s="34">
        <v>90</v>
      </c>
      <c r="G96">
        <f t="shared" si="10"/>
        <v>8.0912522703075496</v>
      </c>
      <c r="J96" s="35"/>
    </row>
    <row r="97" spans="1:10" x14ac:dyDescent="0.25">
      <c r="A97" s="32">
        <v>44013</v>
      </c>
      <c r="B97" s="34">
        <v>91</v>
      </c>
      <c r="G97">
        <f t="shared" si="10"/>
        <v>8.6384770677011247</v>
      </c>
      <c r="J97" s="35"/>
    </row>
    <row r="98" spans="1:10" x14ac:dyDescent="0.25">
      <c r="A98" s="32">
        <v>44044</v>
      </c>
      <c r="B98" s="34">
        <v>92</v>
      </c>
      <c r="G98">
        <f t="shared" si="10"/>
        <v>8.9179536903410259</v>
      </c>
      <c r="J98" s="35"/>
    </row>
    <row r="99" spans="1:10" x14ac:dyDescent="0.25">
      <c r="A99" s="32">
        <v>44075</v>
      </c>
      <c r="B99" s="34">
        <v>93</v>
      </c>
      <c r="G99">
        <f t="shared" si="10"/>
        <v>8.8663921228530906</v>
      </c>
      <c r="J99" s="35"/>
    </row>
    <row r="100" spans="1:10" x14ac:dyDescent="0.25">
      <c r="A100" s="32">
        <v>44105</v>
      </c>
      <c r="B100" s="34">
        <v>94</v>
      </c>
      <c r="G100">
        <f t="shared" si="10"/>
        <v>8.6010999619356454</v>
      </c>
      <c r="J100" s="35"/>
    </row>
    <row r="101" spans="1:10" x14ac:dyDescent="0.25">
      <c r="A101" s="32">
        <v>44136</v>
      </c>
      <c r="B101" s="34">
        <v>95</v>
      </c>
      <c r="G101">
        <f t="shared" si="10"/>
        <v>8.519282128886422</v>
      </c>
      <c r="J101" s="35"/>
    </row>
    <row r="102" spans="1:10" x14ac:dyDescent="0.25">
      <c r="A102" s="32">
        <v>44166</v>
      </c>
      <c r="B102" s="34">
        <v>96</v>
      </c>
      <c r="G102">
        <f t="shared" si="10"/>
        <v>8.6840726123431189</v>
      </c>
      <c r="J102" s="35"/>
    </row>
    <row r="103" spans="1:10" x14ac:dyDescent="0.25">
      <c r="A103" s="32">
        <v>44197</v>
      </c>
      <c r="B103" s="34">
        <v>97</v>
      </c>
      <c r="G103">
        <f t="shared" ref="G103:G114" si="11">($D$78+$E$78*(B103-$B$78))*F67</f>
        <v>8.1621965458376966</v>
      </c>
      <c r="J103" s="35"/>
    </row>
    <row r="104" spans="1:10" x14ac:dyDescent="0.25">
      <c r="A104" s="32">
        <v>44228</v>
      </c>
      <c r="B104" s="34">
        <v>98</v>
      </c>
      <c r="G104">
        <f t="shared" si="11"/>
        <v>8.1539577809217043</v>
      </c>
      <c r="J104" s="35"/>
    </row>
    <row r="105" spans="1:10" x14ac:dyDescent="0.25">
      <c r="A105" s="32">
        <v>44256</v>
      </c>
      <c r="B105" s="34">
        <v>99</v>
      </c>
      <c r="G105">
        <f t="shared" si="11"/>
        <v>8.8325898149762629</v>
      </c>
      <c r="J105" s="35"/>
    </row>
    <row r="106" spans="1:10" x14ac:dyDescent="0.25">
      <c r="A106" s="32">
        <v>44287</v>
      </c>
      <c r="B106" s="34">
        <v>100</v>
      </c>
      <c r="G106">
        <f t="shared" si="11"/>
        <v>9.0613352882679354</v>
      </c>
      <c r="J106" s="35"/>
    </row>
    <row r="107" spans="1:10" x14ac:dyDescent="0.25">
      <c r="A107" s="32">
        <v>44317</v>
      </c>
      <c r="B107" s="34">
        <v>101</v>
      </c>
      <c r="G107">
        <f t="shared" si="11"/>
        <v>8.5898247959303671</v>
      </c>
      <c r="J107" s="35"/>
    </row>
    <row r="108" spans="1:10" x14ac:dyDescent="0.25">
      <c r="A108" s="32">
        <v>44348</v>
      </c>
      <c r="B108" s="34">
        <v>102</v>
      </c>
      <c r="G108">
        <f t="shared" si="11"/>
        <v>8.301990604455538</v>
      </c>
      <c r="J108" s="35"/>
    </row>
    <row r="109" spans="1:10" x14ac:dyDescent="0.25">
      <c r="A109" s="32">
        <v>44378</v>
      </c>
      <c r="B109" s="34">
        <v>103</v>
      </c>
      <c r="G109">
        <f t="shared" si="11"/>
        <v>8.8629807142440455</v>
      </c>
      <c r="J109" s="35"/>
    </row>
    <row r="110" spans="1:10" x14ac:dyDescent="0.25">
      <c r="A110" s="32">
        <v>44409</v>
      </c>
      <c r="B110" s="34">
        <v>104</v>
      </c>
      <c r="G110">
        <f t="shared" si="11"/>
        <v>9.1492197381567983</v>
      </c>
      <c r="J110" s="35"/>
    </row>
    <row r="111" spans="1:10" x14ac:dyDescent="0.25">
      <c r="A111" s="32">
        <v>44440</v>
      </c>
      <c r="B111" s="34">
        <v>105</v>
      </c>
      <c r="G111">
        <f t="shared" si="11"/>
        <v>9.0958252262041857</v>
      </c>
      <c r="J111" s="35"/>
    </row>
    <row r="112" spans="1:10" x14ac:dyDescent="0.25">
      <c r="A112" s="32">
        <v>44470</v>
      </c>
      <c r="B112" s="34">
        <v>106</v>
      </c>
      <c r="G112">
        <f t="shared" si="11"/>
        <v>8.8231892638075973</v>
      </c>
      <c r="J112" s="35"/>
    </row>
    <row r="113" spans="1:10" x14ac:dyDescent="0.25">
      <c r="A113" s="32">
        <v>44501</v>
      </c>
      <c r="B113" s="34">
        <v>107</v>
      </c>
      <c r="G113">
        <f t="shared" si="11"/>
        <v>8.7387864904922203</v>
      </c>
      <c r="J113" s="35"/>
    </row>
    <row r="114" spans="1:10" x14ac:dyDescent="0.25">
      <c r="A114" s="32">
        <v>44531</v>
      </c>
      <c r="B114" s="34">
        <v>108</v>
      </c>
      <c r="G114">
        <f t="shared" si="11"/>
        <v>8.907343506323798</v>
      </c>
      <c r="J114" s="35"/>
    </row>
    <row r="115" spans="1:10" x14ac:dyDescent="0.25">
      <c r="A115" s="32">
        <v>44562</v>
      </c>
      <c r="B115" s="34">
        <v>109</v>
      </c>
      <c r="G115">
        <f t="shared" ref="G115:G126" si="12">($D$78+$E$78*(B115-$B$78))*F67</f>
        <v>8.3716011464339939</v>
      </c>
    </row>
    <row r="116" spans="1:10" x14ac:dyDescent="0.25">
      <c r="A116" s="32">
        <v>44593</v>
      </c>
      <c r="B116" s="34">
        <v>110</v>
      </c>
      <c r="G116">
        <f t="shared" si="12"/>
        <v>8.362704721610946</v>
      </c>
    </row>
    <row r="117" spans="1:10" x14ac:dyDescent="0.25">
      <c r="A117" s="32">
        <v>44621</v>
      </c>
      <c r="B117" s="34">
        <v>111</v>
      </c>
      <c r="G117">
        <f t="shared" si="12"/>
        <v>9.0582288274096179</v>
      </c>
    </row>
    <row r="118" spans="1:10" x14ac:dyDescent="0.25">
      <c r="A118" s="32">
        <v>44652</v>
      </c>
      <c r="B118" s="34">
        <v>112</v>
      </c>
      <c r="G118">
        <f t="shared" si="12"/>
        <v>9.2923261312374024</v>
      </c>
    </row>
    <row r="119" spans="1:10" x14ac:dyDescent="0.25">
      <c r="A119" s="32">
        <v>44682</v>
      </c>
      <c r="B119" s="34">
        <v>113</v>
      </c>
      <c r="G119">
        <f t="shared" si="12"/>
        <v>8.8083317505288861</v>
      </c>
    </row>
    <row r="120" spans="1:10" x14ac:dyDescent="0.25">
      <c r="A120" s="32">
        <v>44713</v>
      </c>
      <c r="B120" s="34">
        <v>114</v>
      </c>
      <c r="G120">
        <f t="shared" si="12"/>
        <v>8.5127289386035265</v>
      </c>
    </row>
    <row r="121" spans="1:10" x14ac:dyDescent="0.25">
      <c r="A121" s="32">
        <v>44743</v>
      </c>
      <c r="B121" s="34">
        <v>115</v>
      </c>
      <c r="G121">
        <f t="shared" si="12"/>
        <v>9.0874843607869646</v>
      </c>
    </row>
    <row r="122" spans="1:10" x14ac:dyDescent="0.25">
      <c r="A122" s="32">
        <v>44774</v>
      </c>
      <c r="B122" s="34">
        <v>116</v>
      </c>
      <c r="G122">
        <f t="shared" si="12"/>
        <v>9.3804857859725725</v>
      </c>
    </row>
    <row r="123" spans="1:10" x14ac:dyDescent="0.25">
      <c r="A123" s="32">
        <v>44805</v>
      </c>
      <c r="B123" s="34">
        <v>117</v>
      </c>
      <c r="G123">
        <f t="shared" si="12"/>
        <v>9.3252583295552824</v>
      </c>
    </row>
    <row r="124" spans="1:10" x14ac:dyDescent="0.25">
      <c r="A124" s="32">
        <v>44835</v>
      </c>
      <c r="B124" s="34">
        <v>118</v>
      </c>
      <c r="G124">
        <f t="shared" si="12"/>
        <v>9.0452785656795509</v>
      </c>
    </row>
    <row r="125" spans="1:10" x14ac:dyDescent="0.25">
      <c r="A125" s="32">
        <v>44866</v>
      </c>
      <c r="B125" s="34">
        <v>119</v>
      </c>
      <c r="G125">
        <f t="shared" si="12"/>
        <v>8.9582908520980205</v>
      </c>
    </row>
    <row r="126" spans="1:10" x14ac:dyDescent="0.25">
      <c r="A126" s="32">
        <v>44896</v>
      </c>
      <c r="B126" s="34">
        <v>120</v>
      </c>
      <c r="G126">
        <f t="shared" si="12"/>
        <v>9.1306144003044754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F214-660B-4337-94E3-93080BDD8A25}">
  <dimension ref="A1:N126"/>
  <sheetViews>
    <sheetView zoomScale="95" workbookViewId="0">
      <selection activeCell="F2" sqref="F2"/>
    </sheetView>
  </sheetViews>
  <sheetFormatPr defaultRowHeight="15" x14ac:dyDescent="0.25"/>
  <cols>
    <col min="1" max="1" width="16.140625" customWidth="1"/>
    <col min="2" max="2" width="5.42578125" customWidth="1"/>
    <col min="4" max="4" width="9.85546875" customWidth="1"/>
    <col min="6" max="6" width="14.140625" customWidth="1"/>
    <col min="9" max="9" width="12.5703125" customWidth="1"/>
    <col min="10" max="10" width="11.7109375" customWidth="1"/>
  </cols>
  <sheetData>
    <row r="1" spans="1:14" x14ac:dyDescent="0.25">
      <c r="A1" t="s">
        <v>118</v>
      </c>
      <c r="B1">
        <v>12</v>
      </c>
    </row>
    <row r="2" spans="1:14" x14ac:dyDescent="0.25">
      <c r="A2" t="s">
        <v>119</v>
      </c>
      <c r="B2">
        <v>3.0824505080912949E-2</v>
      </c>
      <c r="F2" s="15" t="s">
        <v>131</v>
      </c>
      <c r="M2" t="s">
        <v>128</v>
      </c>
      <c r="N2">
        <f>AVERAGE(I19:I114)</f>
        <v>0.9241541438627241</v>
      </c>
    </row>
    <row r="3" spans="1:14" x14ac:dyDescent="0.25">
      <c r="A3" t="s">
        <v>120</v>
      </c>
      <c r="B3">
        <v>0.11766819622607752</v>
      </c>
      <c r="M3" t="s">
        <v>129</v>
      </c>
      <c r="N3">
        <f>SQRT(N2)</f>
        <v>0.96132936284226966</v>
      </c>
    </row>
    <row r="4" spans="1:14" x14ac:dyDescent="0.25">
      <c r="A4" t="s">
        <v>121</v>
      </c>
      <c r="B4">
        <v>0.68353798748777816</v>
      </c>
    </row>
    <row r="6" spans="1:14" ht="30" x14ac:dyDescent="0.25">
      <c r="A6" s="10" t="s">
        <v>0</v>
      </c>
      <c r="B6" s="33" t="s">
        <v>11</v>
      </c>
      <c r="C6" s="10" t="s">
        <v>7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</row>
    <row r="7" spans="1:14" x14ac:dyDescent="0.25">
      <c r="A7" s="1">
        <v>41275</v>
      </c>
      <c r="B7" s="34">
        <v>1</v>
      </c>
      <c r="C7" s="6">
        <v>6.98</v>
      </c>
      <c r="D7" s="7">
        <f>AVERAGE($C$7:$C$18)</f>
        <v>8.0133333333333336</v>
      </c>
      <c r="E7" s="7">
        <f>1/$B$1*(($C$19-$C$7)/$B$1+($C$20-$C$8)/$B$1+($C$21-$C$9)/$B$1+($C$22-$C$10)/$B$1+($C$23-$C$11)/$B$1+($C$24-$C$12)/$B$1+($C$25-$C$13)/$B$1+($C$26-$C$14)/$B$1+($C$27-$C$15)/$B$1+($C$28-$C$16)/$B$1+($C$29-$C$17)/$B$1+($C$30-$C$18)/$B$1)</f>
        <v>-3.6180555555555556E-2</v>
      </c>
      <c r="F7" s="7">
        <f>C7/$D$7</f>
        <v>0.87104825291181365</v>
      </c>
    </row>
    <row r="8" spans="1:14" x14ac:dyDescent="0.25">
      <c r="A8" s="1">
        <v>41306</v>
      </c>
      <c r="B8" s="34">
        <v>2</v>
      </c>
      <c r="C8" s="6">
        <v>6.87</v>
      </c>
      <c r="D8" s="7">
        <f t="shared" ref="D8:D18" si="0">AVERAGE($C$7:$C$18)</f>
        <v>8.0133333333333336</v>
      </c>
      <c r="E8" s="7">
        <f t="shared" ref="E8:E18" si="1">1/$B$1*(($C$19-$C$7)/$B$1+($C$20-$C$8)/$B$1+($C$21-$C$9)/$B$1+($C$22-$C$10)/$B$1+($C$23-$C$11)/$B$1+($C$24-$C$12)/$B$1+($C$25-$C$13)/$B$1+($C$26-$C$14)/$B$1+($C$27-$C$15)/$B$1+($C$28-$C$16)/$B$1+($C$29-$C$17)/$B$1+($C$30-$C$18)/$B$1)</f>
        <v>-3.6180555555555556E-2</v>
      </c>
      <c r="F8" s="7">
        <f t="shared" ref="F8:F18" si="2">C8/$D$7</f>
        <v>0.85732113144758737</v>
      </c>
    </row>
    <row r="9" spans="1:14" x14ac:dyDescent="0.25">
      <c r="A9" s="1">
        <v>41334</v>
      </c>
      <c r="B9" s="34">
        <v>3</v>
      </c>
      <c r="C9" s="6">
        <v>7.43</v>
      </c>
      <c r="D9" s="7">
        <f t="shared" si="0"/>
        <v>8.0133333333333336</v>
      </c>
      <c r="E9" s="7">
        <f t="shared" si="1"/>
        <v>-3.6180555555555556E-2</v>
      </c>
      <c r="F9" s="7">
        <f t="shared" si="2"/>
        <v>0.92720465890183024</v>
      </c>
    </row>
    <row r="10" spans="1:14" x14ac:dyDescent="0.25">
      <c r="A10" s="1">
        <v>41365</v>
      </c>
      <c r="B10" s="34">
        <v>4</v>
      </c>
      <c r="C10" s="6">
        <v>7.37</v>
      </c>
      <c r="D10" s="7">
        <f t="shared" si="0"/>
        <v>8.0133333333333336</v>
      </c>
      <c r="E10" s="7">
        <f t="shared" si="1"/>
        <v>-3.6180555555555556E-2</v>
      </c>
      <c r="F10" s="7">
        <f t="shared" si="2"/>
        <v>0.91971713810316136</v>
      </c>
    </row>
    <row r="11" spans="1:14" x14ac:dyDescent="0.25">
      <c r="A11" s="1">
        <v>41395</v>
      </c>
      <c r="B11" s="34">
        <v>5</v>
      </c>
      <c r="C11" s="6">
        <v>6.29</v>
      </c>
      <c r="D11" s="7">
        <f t="shared" si="0"/>
        <v>8.0133333333333336</v>
      </c>
      <c r="E11" s="7">
        <f t="shared" si="1"/>
        <v>-3.6180555555555556E-2</v>
      </c>
      <c r="F11" s="7">
        <f t="shared" si="2"/>
        <v>0.78494176372712143</v>
      </c>
    </row>
    <row r="12" spans="1:14" x14ac:dyDescent="0.25">
      <c r="A12" s="1">
        <v>41426</v>
      </c>
      <c r="B12" s="34">
        <v>6</v>
      </c>
      <c r="C12" s="6">
        <v>8.02</v>
      </c>
      <c r="D12" s="7">
        <f t="shared" si="0"/>
        <v>8.0133333333333336</v>
      </c>
      <c r="E12" s="7">
        <f t="shared" si="1"/>
        <v>-3.6180555555555556E-2</v>
      </c>
      <c r="F12" s="7">
        <f t="shared" si="2"/>
        <v>1.0008319467554077</v>
      </c>
    </row>
    <row r="13" spans="1:14" x14ac:dyDescent="0.25">
      <c r="A13" s="1">
        <v>41456</v>
      </c>
      <c r="B13" s="34">
        <v>7</v>
      </c>
      <c r="C13" s="6">
        <v>6.85</v>
      </c>
      <c r="D13" s="7">
        <f t="shared" si="0"/>
        <v>8.0133333333333336</v>
      </c>
      <c r="E13" s="7">
        <f t="shared" si="1"/>
        <v>-3.6180555555555556E-2</v>
      </c>
      <c r="F13" s="7">
        <f t="shared" si="2"/>
        <v>0.8548252911813643</v>
      </c>
    </row>
    <row r="14" spans="1:14" x14ac:dyDescent="0.25">
      <c r="A14" s="1">
        <v>41487</v>
      </c>
      <c r="B14" s="34">
        <v>8</v>
      </c>
      <c r="C14" s="6">
        <v>7.74</v>
      </c>
      <c r="D14" s="7">
        <f t="shared" si="0"/>
        <v>8.0133333333333336</v>
      </c>
      <c r="E14" s="7">
        <f t="shared" si="1"/>
        <v>-3.6180555555555556E-2</v>
      </c>
      <c r="F14" s="7">
        <f t="shared" si="2"/>
        <v>0.96589018302828622</v>
      </c>
    </row>
    <row r="15" spans="1:14" x14ac:dyDescent="0.25">
      <c r="A15" s="1">
        <v>41518</v>
      </c>
      <c r="B15" s="34">
        <v>9</v>
      </c>
      <c r="C15" s="6">
        <v>7.91</v>
      </c>
      <c r="D15" s="7">
        <f t="shared" si="0"/>
        <v>8.0133333333333336</v>
      </c>
      <c r="E15" s="7">
        <f t="shared" si="1"/>
        <v>-3.6180555555555556E-2</v>
      </c>
      <c r="F15" s="7">
        <f t="shared" si="2"/>
        <v>0.98710482529118138</v>
      </c>
    </row>
    <row r="16" spans="1:14" x14ac:dyDescent="0.25">
      <c r="A16" s="1">
        <v>41548</v>
      </c>
      <c r="B16" s="34">
        <v>10</v>
      </c>
      <c r="C16" s="6">
        <v>7.3</v>
      </c>
      <c r="D16" s="7">
        <f t="shared" si="0"/>
        <v>8.0133333333333336</v>
      </c>
      <c r="E16" s="7">
        <f t="shared" si="1"/>
        <v>-3.6180555555555556E-2</v>
      </c>
      <c r="F16" s="7">
        <f t="shared" si="2"/>
        <v>0.910981697171381</v>
      </c>
    </row>
    <row r="17" spans="1:10" x14ac:dyDescent="0.25">
      <c r="A17" s="1">
        <v>41579</v>
      </c>
      <c r="B17" s="34">
        <v>11</v>
      </c>
      <c r="C17" s="6">
        <v>9.85</v>
      </c>
      <c r="D17" s="7">
        <f t="shared" si="0"/>
        <v>8.0133333333333336</v>
      </c>
      <c r="E17" s="7">
        <f t="shared" si="1"/>
        <v>-3.6180555555555556E-2</v>
      </c>
      <c r="F17" s="7">
        <f t="shared" si="2"/>
        <v>1.2292013311148087</v>
      </c>
    </row>
    <row r="18" spans="1:10" x14ac:dyDescent="0.25">
      <c r="A18" s="1">
        <v>41609</v>
      </c>
      <c r="B18" s="34">
        <v>12</v>
      </c>
      <c r="C18" s="6">
        <v>13.55</v>
      </c>
      <c r="D18" s="7">
        <f t="shared" si="0"/>
        <v>8.0133333333333336</v>
      </c>
      <c r="E18" s="7">
        <f t="shared" si="1"/>
        <v>-3.6180555555555556E-2</v>
      </c>
      <c r="F18" s="7">
        <f t="shared" si="2"/>
        <v>1.6909317803660566</v>
      </c>
    </row>
    <row r="19" spans="1:10" x14ac:dyDescent="0.25">
      <c r="A19" s="1">
        <v>41640</v>
      </c>
      <c r="B19" s="34">
        <v>13</v>
      </c>
      <c r="C19" s="6">
        <v>7</v>
      </c>
      <c r="D19">
        <f>$B$2*(C19/F7)+(1-$B$2)*(D18+E18)</f>
        <v>7.978975782040882</v>
      </c>
      <c r="E19">
        <f>$B$3*(D19-D18)+(1-$B$3)*E18</f>
        <v>-3.596604593220367E-2</v>
      </c>
      <c r="F19">
        <f>$B$4*(C19/D19)+(1-$B$4)*F7</f>
        <v>0.87532537570966973</v>
      </c>
      <c r="G19">
        <f>(D18+E18*1)*F7</f>
        <v>6.9484849902939549</v>
      </c>
      <c r="H19">
        <f>C19-G19</f>
        <v>5.1515009706045056E-2</v>
      </c>
      <c r="I19">
        <f>H19^2</f>
        <v>2.6537962250139163E-3</v>
      </c>
      <c r="J19" s="35"/>
    </row>
    <row r="20" spans="1:10" x14ac:dyDescent="0.25">
      <c r="A20" s="1">
        <v>41671</v>
      </c>
      <c r="B20" s="34">
        <v>14</v>
      </c>
      <c r="C20" s="6">
        <v>7.58</v>
      </c>
      <c r="D20">
        <f t="shared" ref="D20:D78" si="3">$B$2*(C20/F8)+(1-$B$2)*(D19+E19)</f>
        <v>7.9707050818180916</v>
      </c>
      <c r="E20">
        <f t="shared" ref="E20:E78" si="4">$B$3*(D20-D19)+(1-$B$3)*E19</f>
        <v>-3.2707184558719384E-2</v>
      </c>
      <c r="F20">
        <f t="shared" ref="F20:F78" si="5">$B$4*(C20/D20)+(1-$B$4)*F8</f>
        <v>0.92134214515763402</v>
      </c>
      <c r="G20">
        <f t="shared" ref="G20:G78" si="6">(D19+E19*1)*F8</f>
        <v>6.809710094059894</v>
      </c>
      <c r="H20">
        <f t="shared" ref="H20:H78" si="7">C20-G20</f>
        <v>0.77028990594010605</v>
      </c>
      <c r="I20">
        <f t="shared" ref="I20:I78" si="8">H20^2</f>
        <v>0.59334653919321745</v>
      </c>
      <c r="J20" s="35"/>
    </row>
    <row r="21" spans="1:10" x14ac:dyDescent="0.25">
      <c r="A21" s="1">
        <v>41699</v>
      </c>
      <c r="B21" s="34">
        <v>15</v>
      </c>
      <c r="C21" s="6">
        <v>7.46</v>
      </c>
      <c r="D21">
        <f t="shared" si="3"/>
        <v>7.9413174114026379</v>
      </c>
      <c r="E21">
        <f t="shared" si="4"/>
        <v>-3.2316583317134349E-2</v>
      </c>
      <c r="F21">
        <f t="shared" si="5"/>
        <v>0.93553430483628808</v>
      </c>
      <c r="G21">
        <f t="shared" si="6"/>
        <v>7.3601486326918213</v>
      </c>
      <c r="H21">
        <f t="shared" si="7"/>
        <v>9.9851367308178673E-2</v>
      </c>
      <c r="I21">
        <f t="shared" si="8"/>
        <v>9.9702955533128128E-3</v>
      </c>
      <c r="J21" s="35"/>
    </row>
    <row r="22" spans="1:10" x14ac:dyDescent="0.25">
      <c r="A22" s="1">
        <v>41730</v>
      </c>
      <c r="B22" s="34">
        <v>16</v>
      </c>
      <c r="C22" s="6">
        <v>7.3</v>
      </c>
      <c r="D22">
        <f t="shared" si="3"/>
        <v>7.9098707618281807</v>
      </c>
      <c r="E22">
        <f t="shared" si="4"/>
        <v>-3.2214219782797329E-2</v>
      </c>
      <c r="F22">
        <f t="shared" si="5"/>
        <v>0.92189104047218051</v>
      </c>
      <c r="G22">
        <f t="shared" si="6"/>
        <v>7.2740436068623326</v>
      </c>
      <c r="H22">
        <f t="shared" si="7"/>
        <v>2.5956393137667177E-2</v>
      </c>
      <c r="I22">
        <f t="shared" si="8"/>
        <v>6.7373434471713575E-4</v>
      </c>
      <c r="J22" s="35"/>
    </row>
    <row r="23" spans="1:10" x14ac:dyDescent="0.25">
      <c r="A23" s="1">
        <v>41760</v>
      </c>
      <c r="B23" s="34">
        <v>17</v>
      </c>
      <c r="C23" s="6">
        <v>7.39</v>
      </c>
      <c r="D23">
        <f t="shared" si="3"/>
        <v>7.9250354905972156</v>
      </c>
      <c r="E23">
        <f t="shared" si="4"/>
        <v>-2.6639224367615108E-2</v>
      </c>
      <c r="F23">
        <f t="shared" si="5"/>
        <v>0.88579517847479528</v>
      </c>
      <c r="G23">
        <f t="shared" si="6"/>
        <v>6.1835016201495998</v>
      </c>
      <c r="H23">
        <f t="shared" si="7"/>
        <v>1.2064983798503999</v>
      </c>
      <c r="I23">
        <f t="shared" si="8"/>
        <v>1.4556383405816398</v>
      </c>
      <c r="J23" s="35"/>
    </row>
    <row r="24" spans="1:10" x14ac:dyDescent="0.25">
      <c r="A24" s="1">
        <v>41791</v>
      </c>
      <c r="B24" s="34">
        <v>18</v>
      </c>
      <c r="C24" s="6">
        <v>7.28</v>
      </c>
      <c r="D24">
        <f t="shared" si="3"/>
        <v>7.879147971720843</v>
      </c>
      <c r="E24">
        <f t="shared" si="4"/>
        <v>-2.8904136462888908E-2</v>
      </c>
      <c r="F24">
        <f t="shared" si="5"/>
        <v>0.94828552760137319</v>
      </c>
      <c r="G24">
        <f t="shared" si="6"/>
        <v>7.9049673113762138</v>
      </c>
      <c r="H24">
        <f t="shared" si="7"/>
        <v>-0.62496731137621353</v>
      </c>
      <c r="I24">
        <f t="shared" si="8"/>
        <v>0.39058414028881305</v>
      </c>
      <c r="J24" s="35"/>
    </row>
    <row r="25" spans="1:10" x14ac:dyDescent="0.25">
      <c r="A25" s="1">
        <v>41821</v>
      </c>
      <c r="B25" s="34">
        <v>19</v>
      </c>
      <c r="C25" s="6">
        <v>6.63</v>
      </c>
      <c r="D25">
        <f t="shared" si="3"/>
        <v>7.8473379156936502</v>
      </c>
      <c r="E25">
        <f t="shared" si="4"/>
        <v>-2.9246070776398615E-2</v>
      </c>
      <c r="F25">
        <f t="shared" si="5"/>
        <v>0.84802218005064778</v>
      </c>
      <c r="G25">
        <f t="shared" si="6"/>
        <v>6.7105869723190912</v>
      </c>
      <c r="H25">
        <f t="shared" si="7"/>
        <v>-8.0586972319091288E-2</v>
      </c>
      <c r="I25">
        <f t="shared" si="8"/>
        <v>6.4942601075579851E-3</v>
      </c>
      <c r="J25" s="35"/>
    </row>
    <row r="26" spans="1:10" x14ac:dyDescent="0.25">
      <c r="A26" s="1">
        <v>41852</v>
      </c>
      <c r="B26" s="34">
        <v>20</v>
      </c>
      <c r="C26" s="6">
        <v>8.25</v>
      </c>
      <c r="D26">
        <f t="shared" si="3"/>
        <v>7.8403857244511954</v>
      </c>
      <c r="E26">
        <f t="shared" si="4"/>
        <v>-2.6622790184757984E-2</v>
      </c>
      <c r="F26">
        <f t="shared" si="5"/>
        <v>1.0249163987516199</v>
      </c>
      <c r="G26">
        <f t="shared" si="6"/>
        <v>7.5514181630190764</v>
      </c>
      <c r="H26">
        <f t="shared" si="7"/>
        <v>0.69858183698092358</v>
      </c>
      <c r="I26">
        <f t="shared" si="8"/>
        <v>0.48801658295964168</v>
      </c>
      <c r="J26" s="35"/>
    </row>
    <row r="27" spans="1:10" x14ac:dyDescent="0.25">
      <c r="A27" s="1">
        <v>41883</v>
      </c>
      <c r="B27" s="34">
        <v>21</v>
      </c>
      <c r="C27" s="6">
        <v>7.37</v>
      </c>
      <c r="D27">
        <f t="shared" si="3"/>
        <v>7.8030519130987974</v>
      </c>
      <c r="E27">
        <f t="shared" si="4"/>
        <v>-2.7883136725293522E-2</v>
      </c>
      <c r="F27">
        <f t="shared" si="5"/>
        <v>0.95798433893707424</v>
      </c>
      <c r="G27">
        <f t="shared" si="6"/>
        <v>7.7130030960957798</v>
      </c>
      <c r="H27">
        <f t="shared" si="7"/>
        <v>-0.34300309609577972</v>
      </c>
      <c r="I27">
        <f t="shared" si="8"/>
        <v>0.11765112393129069</v>
      </c>
      <c r="J27" s="35"/>
    </row>
    <row r="28" spans="1:10" x14ac:dyDescent="0.25">
      <c r="A28" s="1">
        <v>41913</v>
      </c>
      <c r="B28" s="34">
        <v>22</v>
      </c>
      <c r="C28" s="6">
        <v>7.13</v>
      </c>
      <c r="D28">
        <f t="shared" si="3"/>
        <v>7.7767578623684797</v>
      </c>
      <c r="E28">
        <f t="shared" si="4"/>
        <v>-2.7696151842616604E-2</v>
      </c>
      <c r="F28">
        <f t="shared" si="5"/>
        <v>0.91498231846800526</v>
      </c>
      <c r="G28">
        <f t="shared" si="6"/>
        <v>7.0830364476946643</v>
      </c>
      <c r="H28">
        <f t="shared" si="7"/>
        <v>4.6963552305335554E-2</v>
      </c>
      <c r="I28">
        <f t="shared" si="8"/>
        <v>2.2055752451359883E-3</v>
      </c>
      <c r="J28" s="35"/>
    </row>
    <row r="29" spans="1:10" x14ac:dyDescent="0.25">
      <c r="A29" s="1">
        <v>41944</v>
      </c>
      <c r="B29" s="34">
        <v>23</v>
      </c>
      <c r="C29" s="6">
        <v>8.51</v>
      </c>
      <c r="D29">
        <f t="shared" si="3"/>
        <v>7.7236047651327544</v>
      </c>
      <c r="E29">
        <f t="shared" si="4"/>
        <v>-3.0691624688449454E-2</v>
      </c>
      <c r="F29">
        <f t="shared" si="5"/>
        <v>1.1421293874988576</v>
      </c>
      <c r="G29">
        <f t="shared" si="6"/>
        <v>9.5251569694691867</v>
      </c>
      <c r="H29">
        <f t="shared" si="7"/>
        <v>-1.0151569694691869</v>
      </c>
      <c r="I29">
        <f t="shared" si="8"/>
        <v>1.0305436726618635</v>
      </c>
      <c r="J29" s="35"/>
    </row>
    <row r="30" spans="1:10" x14ac:dyDescent="0.25">
      <c r="A30" s="1">
        <v>41974</v>
      </c>
      <c r="B30" s="34">
        <v>24</v>
      </c>
      <c r="C30" s="6">
        <v>9.0500000000000007</v>
      </c>
      <c r="D30">
        <f t="shared" si="3"/>
        <v>7.6207580779820088</v>
      </c>
      <c r="E30">
        <f t="shared" si="4"/>
        <v>-3.9181980736967797E-2</v>
      </c>
      <c r="F30">
        <f t="shared" si="5"/>
        <v>1.3468484078381113</v>
      </c>
      <c r="G30">
        <f t="shared" si="6"/>
        <v>13.008191312772921</v>
      </c>
      <c r="H30">
        <f t="shared" si="7"/>
        <v>-3.9581913127729198</v>
      </c>
      <c r="I30">
        <f t="shared" si="8"/>
        <v>15.667278468511011</v>
      </c>
      <c r="J30" s="35"/>
    </row>
    <row r="31" spans="1:10" x14ac:dyDescent="0.25">
      <c r="A31" s="1">
        <v>42005</v>
      </c>
      <c r="B31" s="34">
        <v>25</v>
      </c>
      <c r="C31" s="6">
        <v>6.38</v>
      </c>
      <c r="D31">
        <f t="shared" si="3"/>
        <v>7.5725488976141087</v>
      </c>
      <c r="E31">
        <f t="shared" si="4"/>
        <v>-4.024419503451232E-2</v>
      </c>
      <c r="F31">
        <f t="shared" si="5"/>
        <v>0.85289949813005972</v>
      </c>
      <c r="G31">
        <f t="shared" si="6"/>
        <v>6.6363459457924669</v>
      </c>
      <c r="H31">
        <f t="shared" si="7"/>
        <v>-0.25634594579246706</v>
      </c>
      <c r="I31">
        <f t="shared" si="8"/>
        <v>6.5713243924234457E-2</v>
      </c>
      <c r="J31" s="35"/>
    </row>
    <row r="32" spans="1:10" x14ac:dyDescent="0.25">
      <c r="A32" s="1">
        <v>42036</v>
      </c>
      <c r="B32" s="34">
        <v>26</v>
      </c>
      <c r="C32" s="6">
        <v>6.17</v>
      </c>
      <c r="D32">
        <f t="shared" si="3"/>
        <v>7.5065492089626176</v>
      </c>
      <c r="E32">
        <f t="shared" si="4"/>
        <v>-4.3274797511334465E-2</v>
      </c>
      <c r="F32">
        <f t="shared" si="5"/>
        <v>0.85340309867630348</v>
      </c>
      <c r="G32">
        <f t="shared" si="6"/>
        <v>6.93982977265562</v>
      </c>
      <c r="H32">
        <f t="shared" si="7"/>
        <v>-0.76982977265562003</v>
      </c>
      <c r="I32">
        <f t="shared" si="8"/>
        <v>0.59263787886700359</v>
      </c>
      <c r="J32" s="35"/>
    </row>
    <row r="33" spans="1:10" x14ac:dyDescent="0.25">
      <c r="A33" s="1">
        <v>42064</v>
      </c>
      <c r="B33" s="34">
        <v>27</v>
      </c>
      <c r="C33" s="6">
        <v>7.51</v>
      </c>
      <c r="D33">
        <f t="shared" si="3"/>
        <v>7.4806663321978242</v>
      </c>
      <c r="E33">
        <f t="shared" si="4"/>
        <v>-4.1228321568182083E-2</v>
      </c>
      <c r="F33">
        <f t="shared" si="5"/>
        <v>0.98227938929335412</v>
      </c>
      <c r="G33">
        <f t="shared" si="6"/>
        <v>6.9821492383195327</v>
      </c>
      <c r="H33">
        <f t="shared" si="7"/>
        <v>0.52785076168046707</v>
      </c>
      <c r="I33">
        <f t="shared" si="8"/>
        <v>0.27862642660664927</v>
      </c>
      <c r="J33" s="35"/>
    </row>
    <row r="34" spans="1:10" x14ac:dyDescent="0.25">
      <c r="A34" s="1">
        <v>42095</v>
      </c>
      <c r="B34" s="34">
        <v>28</v>
      </c>
      <c r="C34" s="6">
        <v>7.68</v>
      </c>
      <c r="D34">
        <f t="shared" si="3"/>
        <v>7.4669107975581559</v>
      </c>
      <c r="E34">
        <f t="shared" si="4"/>
        <v>-3.7995648285000502E-2</v>
      </c>
      <c r="F34">
        <f t="shared" si="5"/>
        <v>0.99478815143844934</v>
      </c>
      <c r="G34">
        <f t="shared" si="6"/>
        <v>6.8583512481476498</v>
      </c>
      <c r="H34">
        <f t="shared" si="7"/>
        <v>0.82164875185234987</v>
      </c>
      <c r="I34">
        <f t="shared" si="8"/>
        <v>0.67510667142052438</v>
      </c>
      <c r="J34" s="35"/>
    </row>
    <row r="35" spans="1:10" x14ac:dyDescent="0.25">
      <c r="A35" s="1">
        <v>42125</v>
      </c>
      <c r="B35" s="34">
        <v>29</v>
      </c>
      <c r="C35" s="6">
        <v>7.55</v>
      </c>
      <c r="D35">
        <f t="shared" si="3"/>
        <v>7.4626525685751632</v>
      </c>
      <c r="E35">
        <f t="shared" si="4"/>
        <v>-3.4025827010410389E-2</v>
      </c>
      <c r="F35">
        <f t="shared" si="5"/>
        <v>0.97185905731394495</v>
      </c>
      <c r="G35">
        <f t="shared" si="6"/>
        <v>6.5804972205245251</v>
      </c>
      <c r="H35">
        <f t="shared" si="7"/>
        <v>0.9695027794754747</v>
      </c>
      <c r="I35">
        <f t="shared" si="8"/>
        <v>0.93993563941067093</v>
      </c>
      <c r="J35" s="35"/>
    </row>
    <row r="36" spans="1:10" x14ac:dyDescent="0.25">
      <c r="A36" s="1">
        <v>42156</v>
      </c>
      <c r="B36" s="34">
        <v>30</v>
      </c>
      <c r="C36" s="6">
        <v>6.48</v>
      </c>
      <c r="D36">
        <f t="shared" si="3"/>
        <v>7.4102787062260473</v>
      </c>
      <c r="E36">
        <f t="shared" si="4"/>
        <v>-3.6184807233008195E-2</v>
      </c>
      <c r="F36">
        <f t="shared" si="5"/>
        <v>0.8978236836926381</v>
      </c>
      <c r="G36">
        <f t="shared" si="6"/>
        <v>7.0444592289784014</v>
      </c>
      <c r="H36">
        <f t="shared" si="7"/>
        <v>-0.56445922897840095</v>
      </c>
      <c r="I36">
        <f t="shared" si="8"/>
        <v>0.31861422117889088</v>
      </c>
      <c r="J36" s="35"/>
    </row>
    <row r="37" spans="1:10" x14ac:dyDescent="0.25">
      <c r="A37" s="1">
        <v>42186</v>
      </c>
      <c r="B37" s="34">
        <v>31</v>
      </c>
      <c r="C37" s="6">
        <v>6.83</v>
      </c>
      <c r="D37">
        <f t="shared" si="3"/>
        <v>7.3950527353239961</v>
      </c>
      <c r="E37">
        <f t="shared" si="4"/>
        <v>-3.3718618766946915E-2</v>
      </c>
      <c r="F37">
        <f t="shared" si="5"/>
        <v>0.89967595548323775</v>
      </c>
      <c r="G37">
        <f t="shared" si="6"/>
        <v>6.2533951841222581</v>
      </c>
      <c r="H37">
        <f t="shared" si="7"/>
        <v>0.57660481587774193</v>
      </c>
      <c r="I37">
        <f t="shared" si="8"/>
        <v>0.33247311369340465</v>
      </c>
      <c r="J37" s="35"/>
    </row>
    <row r="38" spans="1:10" x14ac:dyDescent="0.25">
      <c r="A38" s="1">
        <v>42217</v>
      </c>
      <c r="B38" s="34">
        <v>32</v>
      </c>
      <c r="C38" s="6">
        <v>6.88</v>
      </c>
      <c r="D38">
        <f t="shared" si="3"/>
        <v>7.3413416049214959</v>
      </c>
      <c r="E38">
        <f t="shared" si="4"/>
        <v>-3.6071101549131339E-2</v>
      </c>
      <c r="F38">
        <f t="shared" si="5"/>
        <v>0.96493047733821979</v>
      </c>
      <c r="G38">
        <f t="shared" si="6"/>
        <v>7.5447520527490886</v>
      </c>
      <c r="H38">
        <f t="shared" si="7"/>
        <v>-0.66475205274908866</v>
      </c>
      <c r="I38">
        <f t="shared" si="8"/>
        <v>0.44189529163412716</v>
      </c>
      <c r="J38" s="35"/>
    </row>
    <row r="39" spans="1:10" x14ac:dyDescent="0.25">
      <c r="A39" s="1">
        <v>42248</v>
      </c>
      <c r="B39" s="34">
        <v>33</v>
      </c>
      <c r="C39" s="6">
        <v>7.44</v>
      </c>
      <c r="D39">
        <f t="shared" si="3"/>
        <v>7.3194817098448546</v>
      </c>
      <c r="E39">
        <f t="shared" si="4"/>
        <v>-3.4398894517317084E-2</v>
      </c>
      <c r="F39">
        <f t="shared" si="5"/>
        <v>0.99795837468816517</v>
      </c>
      <c r="G39">
        <f t="shared" si="6"/>
        <v>6.9983347339296822</v>
      </c>
      <c r="H39">
        <f t="shared" si="7"/>
        <v>0.4416652660703182</v>
      </c>
      <c r="I39">
        <f t="shared" si="8"/>
        <v>0.19506820725296498</v>
      </c>
      <c r="J39" s="35"/>
    </row>
    <row r="40" spans="1:10" x14ac:dyDescent="0.25">
      <c r="A40" s="1">
        <v>42278</v>
      </c>
      <c r="B40" s="34">
        <v>34</v>
      </c>
      <c r="C40" s="6">
        <v>6.83</v>
      </c>
      <c r="D40">
        <f t="shared" si="3"/>
        <v>7.2906171180508439</v>
      </c>
      <c r="E40">
        <f t="shared" si="4"/>
        <v>-3.3747683098496552E-2</v>
      </c>
      <c r="F40">
        <f t="shared" si="5"/>
        <v>0.92990958507768062</v>
      </c>
      <c r="G40">
        <f t="shared" si="6"/>
        <v>6.6657219645998129</v>
      </c>
      <c r="H40">
        <f t="shared" si="7"/>
        <v>0.16427803540018715</v>
      </c>
      <c r="I40">
        <f t="shared" si="8"/>
        <v>2.6987272914945144E-2</v>
      </c>
      <c r="J40" s="35"/>
    </row>
    <row r="41" spans="1:10" x14ac:dyDescent="0.25">
      <c r="A41" s="1">
        <v>42309</v>
      </c>
      <c r="B41" s="34">
        <v>35</v>
      </c>
      <c r="C41" s="6">
        <v>7.89</v>
      </c>
      <c r="D41">
        <f t="shared" si="3"/>
        <v>7.2461203005079193</v>
      </c>
      <c r="E41">
        <f t="shared" si="4"/>
        <v>-3.5012514359563998E-2</v>
      </c>
      <c r="F41">
        <f t="shared" si="5"/>
        <v>1.105716742336222</v>
      </c>
      <c r="G41">
        <f t="shared" si="6"/>
        <v>8.2882838429013059</v>
      </c>
      <c r="H41">
        <f t="shared" si="7"/>
        <v>-0.39828384290130625</v>
      </c>
      <c r="I41">
        <f t="shared" si="8"/>
        <v>0.1586300195162324</v>
      </c>
      <c r="J41" s="35"/>
    </row>
    <row r="42" spans="1:10" x14ac:dyDescent="0.25">
      <c r="A42" s="1">
        <v>42339</v>
      </c>
      <c r="B42" s="34">
        <v>36</v>
      </c>
      <c r="C42" s="6">
        <v>11.11</v>
      </c>
      <c r="D42">
        <f t="shared" si="3"/>
        <v>7.2430968094203267</v>
      </c>
      <c r="E42">
        <f t="shared" si="4"/>
        <v>-3.1248423692117108E-2</v>
      </c>
      <c r="F42">
        <f t="shared" si="5"/>
        <v>1.4746877052087146</v>
      </c>
      <c r="G42">
        <f t="shared" si="6"/>
        <v>9.7122690405229211</v>
      </c>
      <c r="H42">
        <f t="shared" si="7"/>
        <v>1.3977309594770784</v>
      </c>
      <c r="I42">
        <f t="shared" si="8"/>
        <v>1.9536518350807142</v>
      </c>
      <c r="J42" s="35"/>
    </row>
    <row r="43" spans="1:10" x14ac:dyDescent="0.25">
      <c r="A43" s="1">
        <v>42370</v>
      </c>
      <c r="B43" s="34">
        <v>37</v>
      </c>
      <c r="C43" s="6">
        <v>7.2</v>
      </c>
      <c r="D43">
        <f t="shared" si="3"/>
        <v>7.2497607831287558</v>
      </c>
      <c r="E43">
        <f t="shared" si="4"/>
        <v>-2.6787340275388608E-2</v>
      </c>
      <c r="F43">
        <f t="shared" si="5"/>
        <v>0.94875662287751161</v>
      </c>
      <c r="G43">
        <f t="shared" si="6"/>
        <v>6.1509818687776718</v>
      </c>
      <c r="H43">
        <f t="shared" si="7"/>
        <v>1.0490181312223283</v>
      </c>
      <c r="I43">
        <f t="shared" si="8"/>
        <v>1.100439039633186</v>
      </c>
      <c r="J43" s="35"/>
    </row>
    <row r="44" spans="1:10" x14ac:dyDescent="0.25">
      <c r="A44" s="1">
        <v>42401</v>
      </c>
      <c r="B44" s="34">
        <v>38</v>
      </c>
      <c r="C44" s="6">
        <v>7.05</v>
      </c>
      <c r="D44">
        <f t="shared" si="3"/>
        <v>7.2549714342265519</v>
      </c>
      <c r="E44">
        <f t="shared" si="4"/>
        <v>-2.3022194347648382E-2</v>
      </c>
      <c r="F44">
        <f t="shared" si="5"/>
        <v>0.93429595925553655</v>
      </c>
      <c r="G44">
        <f t="shared" si="6"/>
        <v>6.1641079177877112</v>
      </c>
      <c r="H44">
        <f t="shared" si="7"/>
        <v>0.88589208221228866</v>
      </c>
      <c r="I44">
        <f t="shared" si="8"/>
        <v>0.78480478132642439</v>
      </c>
      <c r="J44" s="35"/>
    </row>
    <row r="45" spans="1:10" x14ac:dyDescent="0.25">
      <c r="A45" s="1">
        <v>42430</v>
      </c>
      <c r="B45" s="34">
        <v>39</v>
      </c>
      <c r="C45" s="6">
        <v>6.87</v>
      </c>
      <c r="D45">
        <f t="shared" si="3"/>
        <v>7.2246126251999936</v>
      </c>
      <c r="E45">
        <f t="shared" si="4"/>
        <v>-2.3885480563321477E-2</v>
      </c>
      <c r="F45">
        <f t="shared" si="5"/>
        <v>0.96084134597891357</v>
      </c>
      <c r="G45">
        <f t="shared" si="6"/>
        <v>7.1037946827487861</v>
      </c>
      <c r="H45">
        <f t="shared" si="7"/>
        <v>-0.23379468274878601</v>
      </c>
      <c r="I45">
        <f t="shared" si="8"/>
        <v>5.4659953681605498E-2</v>
      </c>
      <c r="J45" s="35"/>
    </row>
    <row r="46" spans="1:10" x14ac:dyDescent="0.25">
      <c r="A46" s="1">
        <v>42461</v>
      </c>
      <c r="B46" s="34">
        <v>40</v>
      </c>
      <c r="C46" s="6">
        <v>7.84</v>
      </c>
      <c r="D46">
        <f t="shared" si="3"/>
        <v>7.221698529613005</v>
      </c>
      <c r="E46">
        <f t="shared" si="4"/>
        <v>-2.1417815520793727E-2</v>
      </c>
      <c r="F46">
        <f t="shared" si="5"/>
        <v>1.0568732435340524</v>
      </c>
      <c r="G46">
        <f t="shared" si="6"/>
        <v>7.1631980452257791</v>
      </c>
      <c r="H46">
        <f t="shared" si="7"/>
        <v>0.67680195477422078</v>
      </c>
      <c r="I46">
        <f t="shared" si="8"/>
        <v>0.45806088598620637</v>
      </c>
      <c r="J46" s="35"/>
    </row>
    <row r="47" spans="1:10" x14ac:dyDescent="0.25">
      <c r="A47" s="1">
        <v>42491</v>
      </c>
      <c r="B47" s="34">
        <v>41</v>
      </c>
      <c r="C47" s="6">
        <v>6.73</v>
      </c>
      <c r="D47">
        <f t="shared" si="3"/>
        <v>7.1917913902987243</v>
      </c>
      <c r="E47">
        <f t="shared" si="4"/>
        <v>-2.241673893875246E-2</v>
      </c>
      <c r="F47">
        <f t="shared" si="5"/>
        <v>0.94720387199416956</v>
      </c>
      <c r="G47">
        <f t="shared" si="6"/>
        <v>6.9976580271934345</v>
      </c>
      <c r="H47">
        <f t="shared" si="7"/>
        <v>-0.26765802719343412</v>
      </c>
      <c r="I47">
        <f t="shared" si="8"/>
        <v>7.1640819521081117E-2</v>
      </c>
      <c r="J47" s="35"/>
    </row>
    <row r="48" spans="1:10" x14ac:dyDescent="0.25">
      <c r="A48" s="1">
        <v>42522</v>
      </c>
      <c r="B48" s="34">
        <v>42</v>
      </c>
      <c r="C48" s="6">
        <v>8.18</v>
      </c>
      <c r="D48">
        <f t="shared" si="3"/>
        <v>7.2292218341932122</v>
      </c>
      <c r="E48">
        <f t="shared" si="4"/>
        <v>-1.5374628885552792E-2</v>
      </c>
      <c r="F48">
        <f t="shared" si="5"/>
        <v>1.0575631339626625</v>
      </c>
      <c r="G48">
        <f t="shared" si="6"/>
        <v>6.4368343592566326</v>
      </c>
      <c r="H48">
        <f t="shared" si="7"/>
        <v>1.7431656407433671</v>
      </c>
      <c r="I48">
        <f t="shared" si="8"/>
        <v>3.0386264510682337</v>
      </c>
      <c r="J48" s="35"/>
    </row>
    <row r="49" spans="1:10" x14ac:dyDescent="0.25">
      <c r="A49" s="1">
        <v>42552</v>
      </c>
      <c r="B49" s="34">
        <v>43</v>
      </c>
      <c r="C49" s="6">
        <v>7.39</v>
      </c>
      <c r="D49">
        <f t="shared" si="3"/>
        <v>7.2446785342184388</v>
      </c>
      <c r="E49">
        <f t="shared" si="4"/>
        <v>-1.1746762025368467E-2</v>
      </c>
      <c r="F49">
        <f t="shared" si="5"/>
        <v>0.98196238277269732</v>
      </c>
      <c r="G49">
        <f t="shared" si="6"/>
        <v>6.4901248771452531</v>
      </c>
      <c r="H49">
        <f t="shared" si="7"/>
        <v>0.89987512285474658</v>
      </c>
      <c r="I49">
        <f t="shared" si="8"/>
        <v>0.80977523673284524</v>
      </c>
      <c r="J49" s="35"/>
    </row>
    <row r="50" spans="1:10" x14ac:dyDescent="0.25">
      <c r="A50" s="1">
        <v>42583</v>
      </c>
      <c r="B50" s="34">
        <v>44</v>
      </c>
      <c r="C50" s="6">
        <v>8</v>
      </c>
      <c r="D50">
        <f t="shared" si="3"/>
        <v>7.2655385800250265</v>
      </c>
      <c r="E50">
        <f t="shared" si="4"/>
        <v>-7.9099777630918435E-3</v>
      </c>
      <c r="F50">
        <f t="shared" si="5"/>
        <v>1.0579995662345911</v>
      </c>
      <c r="G50">
        <f t="shared" si="6"/>
        <v>6.9792763074970354</v>
      </c>
      <c r="H50">
        <f t="shared" si="7"/>
        <v>1.0207236925029646</v>
      </c>
      <c r="I50">
        <f t="shared" si="8"/>
        <v>1.0418768564368865</v>
      </c>
      <c r="J50" s="35"/>
    </row>
    <row r="51" spans="1:10" x14ac:dyDescent="0.25">
      <c r="A51" s="1">
        <v>42614</v>
      </c>
      <c r="B51" s="34">
        <v>45</v>
      </c>
      <c r="C51" s="6">
        <v>8.3800000000000008</v>
      </c>
      <c r="D51">
        <f t="shared" si="3"/>
        <v>7.2927535949231963</v>
      </c>
      <c r="E51">
        <f t="shared" si="4"/>
        <v>-3.7768832341869762E-3</v>
      </c>
      <c r="F51">
        <f t="shared" si="5"/>
        <v>1.101259748441491</v>
      </c>
      <c r="G51">
        <f t="shared" si="6"/>
        <v>7.2428112440036605</v>
      </c>
      <c r="H51">
        <f t="shared" si="7"/>
        <v>1.1371887559963403</v>
      </c>
      <c r="I51">
        <f t="shared" si="8"/>
        <v>1.2931982667645039</v>
      </c>
      <c r="J51" s="35"/>
    </row>
    <row r="52" spans="1:10" x14ac:dyDescent="0.25">
      <c r="A52" s="1">
        <v>42644</v>
      </c>
      <c r="B52" s="34">
        <v>46</v>
      </c>
      <c r="C52" s="6">
        <v>8.35</v>
      </c>
      <c r="D52">
        <f t="shared" si="3"/>
        <v>7.3410821742417944</v>
      </c>
      <c r="E52">
        <f t="shared" si="4"/>
        <v>2.3542725579246758E-3</v>
      </c>
      <c r="F52">
        <f t="shared" si="5"/>
        <v>1.0717607354569836</v>
      </c>
      <c r="G52">
        <f t="shared" si="6"/>
        <v>6.7780893096076031</v>
      </c>
      <c r="H52">
        <f t="shared" si="7"/>
        <v>1.5719106903923965</v>
      </c>
      <c r="I52">
        <f t="shared" si="8"/>
        <v>2.4709032185699007</v>
      </c>
      <c r="J52" s="35"/>
    </row>
    <row r="53" spans="1:10" x14ac:dyDescent="0.25">
      <c r="A53" s="1">
        <v>42675</v>
      </c>
      <c r="B53" s="34">
        <v>47</v>
      </c>
      <c r="C53" s="6">
        <v>8.2799999999999994</v>
      </c>
      <c r="D53">
        <f t="shared" si="3"/>
        <v>7.3479035035277747</v>
      </c>
      <c r="E53">
        <f t="shared" si="4"/>
        <v>2.8799030655545363E-3</v>
      </c>
      <c r="F53">
        <f t="shared" si="5"/>
        <v>1.1201635162663361</v>
      </c>
      <c r="G53">
        <f t="shared" si="6"/>
        <v>8.1197606255084676</v>
      </c>
      <c r="H53">
        <f t="shared" si="7"/>
        <v>0.16023937449153181</v>
      </c>
      <c r="I53">
        <f t="shared" si="8"/>
        <v>2.5676657137437373E-2</v>
      </c>
      <c r="J53" s="35"/>
    </row>
    <row r="54" spans="1:10" x14ac:dyDescent="0.25">
      <c r="A54" s="1">
        <v>42705</v>
      </c>
      <c r="B54" s="34">
        <v>48</v>
      </c>
      <c r="C54" s="6">
        <v>8.48</v>
      </c>
      <c r="D54">
        <f t="shared" si="3"/>
        <v>7.3014514566768955</v>
      </c>
      <c r="E54">
        <f t="shared" si="4"/>
        <v>-2.924898497427407E-3</v>
      </c>
      <c r="F54">
        <f t="shared" si="5"/>
        <v>1.2605524837036408</v>
      </c>
      <c r="G54">
        <f t="shared" si="6"/>
        <v>10.840109913355414</v>
      </c>
      <c r="H54">
        <f t="shared" si="7"/>
        <v>-2.360109913355414</v>
      </c>
      <c r="I54">
        <f t="shared" si="8"/>
        <v>5.5701188031184996</v>
      </c>
      <c r="J54" s="35"/>
    </row>
    <row r="55" spans="1:10" x14ac:dyDescent="0.25">
      <c r="A55" s="1">
        <v>42736</v>
      </c>
      <c r="B55" s="34">
        <v>49</v>
      </c>
      <c r="C55" s="6">
        <v>7.37</v>
      </c>
      <c r="D55">
        <f t="shared" si="3"/>
        <v>7.3129997470381456</v>
      </c>
      <c r="E55">
        <f t="shared" si="4"/>
        <v>-1.2218644707874696E-3</v>
      </c>
      <c r="F55">
        <f t="shared" si="5"/>
        <v>0.98911116826663625</v>
      </c>
      <c r="G55">
        <f t="shared" si="6"/>
        <v>6.9245254093201805</v>
      </c>
      <c r="H55">
        <f t="shared" si="7"/>
        <v>0.44547459067981965</v>
      </c>
      <c r="I55">
        <f t="shared" si="8"/>
        <v>0.19844761094135285</v>
      </c>
      <c r="J55" s="35"/>
    </row>
    <row r="56" spans="1:10" x14ac:dyDescent="0.25">
      <c r="A56" s="1">
        <v>42767</v>
      </c>
      <c r="B56" s="34">
        <v>50</v>
      </c>
      <c r="C56" s="6">
        <v>7.91</v>
      </c>
      <c r="D56">
        <f t="shared" si="3"/>
        <v>7.3473644696395306</v>
      </c>
      <c r="E56">
        <f t="shared" si="4"/>
        <v>2.9655450398373157E-3</v>
      </c>
      <c r="F56">
        <f t="shared" si="5"/>
        <v>1.0315501207168147</v>
      </c>
      <c r="G56">
        <f t="shared" si="6"/>
        <v>6.8313645306566855</v>
      </c>
      <c r="H56">
        <f t="shared" si="7"/>
        <v>1.0786354693433147</v>
      </c>
      <c r="I56">
        <f t="shared" si="8"/>
        <v>1.1634544757254728</v>
      </c>
      <c r="J56" s="35"/>
    </row>
    <row r="57" spans="1:10" x14ac:dyDescent="0.25">
      <c r="A57" s="1">
        <v>42795</v>
      </c>
      <c r="B57" s="34">
        <v>51</v>
      </c>
      <c r="C57" s="6">
        <v>8.39</v>
      </c>
      <c r="D57">
        <f t="shared" si="3"/>
        <v>7.3929171705230061</v>
      </c>
      <c r="E57">
        <f t="shared" si="4"/>
        <v>7.9766988503570807E-3</v>
      </c>
      <c r="F57">
        <f t="shared" si="5"/>
        <v>1.0797965502986213</v>
      </c>
      <c r="G57">
        <f t="shared" si="6"/>
        <v>7.062500984693731</v>
      </c>
      <c r="H57">
        <f t="shared" si="7"/>
        <v>1.3274990153062696</v>
      </c>
      <c r="I57">
        <f t="shared" si="8"/>
        <v>1.7622536356391154</v>
      </c>
      <c r="J57" s="35"/>
    </row>
    <row r="58" spans="1:10" x14ac:dyDescent="0.25">
      <c r="A58" s="1">
        <v>42826</v>
      </c>
      <c r="B58" s="34">
        <v>52</v>
      </c>
      <c r="C58" s="6">
        <v>7.47</v>
      </c>
      <c r="D58">
        <f t="shared" si="3"/>
        <v>7.3906331614327403</v>
      </c>
      <c r="E58">
        <f t="shared" si="4"/>
        <v>6.7693398549813931E-3</v>
      </c>
      <c r="F58">
        <f t="shared" si="5"/>
        <v>1.0253386272564722</v>
      </c>
      <c r="G58">
        <f t="shared" si="6"/>
        <v>7.8218067087759104</v>
      </c>
      <c r="H58">
        <f t="shared" si="7"/>
        <v>-0.35180670877591069</v>
      </c>
      <c r="I58">
        <f t="shared" si="8"/>
        <v>0.12376796033973844</v>
      </c>
      <c r="J58" s="35"/>
    </row>
    <row r="59" spans="1:10" x14ac:dyDescent="0.25">
      <c r="A59" s="1">
        <v>42856</v>
      </c>
      <c r="B59" s="34">
        <v>53</v>
      </c>
      <c r="C59" s="6">
        <v>7.25</v>
      </c>
      <c r="D59">
        <f t="shared" si="3"/>
        <v>7.4053152973422751</v>
      </c>
      <c r="E59">
        <f t="shared" si="4"/>
        <v>7.7004242938255177E-3</v>
      </c>
      <c r="F59">
        <f t="shared" si="5"/>
        <v>0.96895585476334922</v>
      </c>
      <c r="G59">
        <f t="shared" si="6"/>
        <v>7.0068482919190851</v>
      </c>
      <c r="H59">
        <f t="shared" si="7"/>
        <v>0.24315170808091491</v>
      </c>
      <c r="I59">
        <f t="shared" si="8"/>
        <v>5.9122753142666462E-2</v>
      </c>
      <c r="J59" s="35"/>
    </row>
    <row r="60" spans="1:10" x14ac:dyDescent="0.25">
      <c r="A60" s="1">
        <v>42887</v>
      </c>
      <c r="B60" s="34">
        <v>54</v>
      </c>
      <c r="C60" s="6">
        <v>7.22</v>
      </c>
      <c r="D60">
        <f t="shared" si="3"/>
        <v>7.3949525575144337</v>
      </c>
      <c r="E60">
        <f t="shared" si="4"/>
        <v>5.57496435349337E-3</v>
      </c>
      <c r="F60">
        <f t="shared" si="5"/>
        <v>1.0020451474812464</v>
      </c>
      <c r="G60">
        <f t="shared" si="6"/>
        <v>7.839732138687963</v>
      </c>
      <c r="H60">
        <f t="shared" si="7"/>
        <v>-0.61973213868796329</v>
      </c>
      <c r="I60">
        <f t="shared" si="8"/>
        <v>0.38406792372275694</v>
      </c>
      <c r="J60" s="35"/>
    </row>
    <row r="61" spans="1:10" x14ac:dyDescent="0.25">
      <c r="A61" s="5">
        <v>42917</v>
      </c>
      <c r="B61" s="34">
        <v>55</v>
      </c>
      <c r="C61" s="3">
        <v>7.74</v>
      </c>
      <c r="D61">
        <f t="shared" si="3"/>
        <v>7.4153740875835883</v>
      </c>
      <c r="E61">
        <f t="shared" si="4"/>
        <v>7.3219329614071498E-3</v>
      </c>
      <c r="F61">
        <f t="shared" si="5"/>
        <v>1.0242153058300529</v>
      </c>
      <c r="G61">
        <f t="shared" si="6"/>
        <v>7.2670396391483543</v>
      </c>
      <c r="H61">
        <f t="shared" si="7"/>
        <v>0.47296036085164594</v>
      </c>
      <c r="I61">
        <f t="shared" si="8"/>
        <v>0.22369150293691914</v>
      </c>
      <c r="J61" s="35"/>
    </row>
    <row r="62" spans="1:10" x14ac:dyDescent="0.25">
      <c r="A62" s="5">
        <v>42948</v>
      </c>
      <c r="B62" s="34">
        <v>56</v>
      </c>
      <c r="C62" s="3">
        <v>7.42</v>
      </c>
      <c r="D62">
        <f t="shared" si="3"/>
        <v>7.4100745992431456</v>
      </c>
      <c r="E62">
        <f t="shared" si="4"/>
        <v>5.8367930830090882E-3</v>
      </c>
      <c r="F62">
        <f t="shared" si="5"/>
        <v>1.0192702222298018</v>
      </c>
      <c r="G62">
        <f t="shared" si="6"/>
        <v>7.8532091700278306</v>
      </c>
      <c r="H62">
        <f t="shared" si="7"/>
        <v>-0.43320917002783066</v>
      </c>
      <c r="I62">
        <f t="shared" si="8"/>
        <v>0.18767018499620189</v>
      </c>
      <c r="J62" s="35"/>
    </row>
    <row r="63" spans="1:10" x14ac:dyDescent="0.25">
      <c r="A63" s="5">
        <v>42979</v>
      </c>
      <c r="B63" s="34">
        <v>57</v>
      </c>
      <c r="C63" s="3">
        <v>7.95</v>
      </c>
      <c r="D63">
        <f t="shared" si="3"/>
        <v>7.4098418605834784</v>
      </c>
      <c r="E63">
        <f t="shared" si="4"/>
        <v>5.1226022309114458E-3</v>
      </c>
      <c r="F63">
        <f t="shared" si="5"/>
        <v>1.0818729997208203</v>
      </c>
      <c r="G63">
        <f t="shared" si="6"/>
        <v>8.166844714377488</v>
      </c>
      <c r="H63">
        <f t="shared" si="7"/>
        <v>-0.21684471437748787</v>
      </c>
      <c r="I63">
        <f t="shared" si="8"/>
        <v>4.7021630153454293E-2</v>
      </c>
      <c r="J63" s="35"/>
    </row>
    <row r="64" spans="1:10" x14ac:dyDescent="0.25">
      <c r="A64" s="5">
        <v>43009</v>
      </c>
      <c r="B64" s="34">
        <v>58</v>
      </c>
      <c r="C64" s="3">
        <v>8.7799999999999994</v>
      </c>
      <c r="D64">
        <f t="shared" si="3"/>
        <v>7.438920111708728</v>
      </c>
      <c r="E64">
        <f t="shared" si="4"/>
        <v>7.9414202257334504E-3</v>
      </c>
      <c r="F64">
        <f t="shared" si="5"/>
        <v>1.1459369822147165</v>
      </c>
      <c r="G64">
        <f t="shared" si="6"/>
        <v>7.9470677660533475</v>
      </c>
      <c r="H64">
        <f t="shared" si="7"/>
        <v>0.83293223394665183</v>
      </c>
      <c r="I64">
        <f t="shared" si="8"/>
        <v>0.69377610634735998</v>
      </c>
      <c r="J64" s="35"/>
    </row>
    <row r="65" spans="1:10" x14ac:dyDescent="0.25">
      <c r="A65" s="5">
        <v>43040</v>
      </c>
      <c r="B65" s="34">
        <v>59</v>
      </c>
      <c r="C65" s="3">
        <v>8.07</v>
      </c>
      <c r="D65">
        <f t="shared" si="3"/>
        <v>7.4393848573111905</v>
      </c>
      <c r="E65">
        <f t="shared" si="4"/>
        <v>7.0616534090438658E-3</v>
      </c>
      <c r="F65">
        <f t="shared" si="5"/>
        <v>1.0959687268745781</v>
      </c>
      <c r="G65">
        <f t="shared" si="6"/>
        <v>8.3417025987602198</v>
      </c>
      <c r="H65">
        <f t="shared" si="7"/>
        <v>-0.27170259876021952</v>
      </c>
      <c r="I65">
        <f t="shared" si="8"/>
        <v>7.3822302173056839E-2</v>
      </c>
      <c r="J65" s="35"/>
    </row>
    <row r="66" spans="1:10" x14ac:dyDescent="0.25">
      <c r="A66" s="5">
        <v>43070</v>
      </c>
      <c r="B66" s="34">
        <v>60</v>
      </c>
      <c r="C66" s="3">
        <v>7.71</v>
      </c>
      <c r="D66">
        <f t="shared" si="3"/>
        <v>7.4054474286387819</v>
      </c>
      <c r="E66">
        <f t="shared" si="4"/>
        <v>2.2373653735944625E-3</v>
      </c>
      <c r="F66">
        <f t="shared" si="5"/>
        <v>1.110565790383355</v>
      </c>
      <c r="G66">
        <f t="shared" si="6"/>
        <v>9.3866366438547004</v>
      </c>
      <c r="H66">
        <f t="shared" si="7"/>
        <v>-1.6766366438547005</v>
      </c>
      <c r="I66">
        <f t="shared" si="8"/>
        <v>2.8111104355163539</v>
      </c>
      <c r="J66" s="35"/>
    </row>
    <row r="67" spans="1:10" x14ac:dyDescent="0.25">
      <c r="A67" s="5">
        <v>43101</v>
      </c>
      <c r="B67" s="34">
        <v>61</v>
      </c>
      <c r="C67" s="3">
        <v>7.91</v>
      </c>
      <c r="D67">
        <f t="shared" si="3"/>
        <v>7.4258525739598031</v>
      </c>
      <c r="E67">
        <f t="shared" si="4"/>
        <v>4.3751352694404704E-3</v>
      </c>
      <c r="F67">
        <f t="shared" si="5"/>
        <v>1.0411191034166423</v>
      </c>
      <c r="G67">
        <f t="shared" si="6"/>
        <v>7.3270237607565782</v>
      </c>
      <c r="H67">
        <f t="shared" si="7"/>
        <v>0.5829762392434219</v>
      </c>
      <c r="I67">
        <f t="shared" si="8"/>
        <v>0.33986129552240352</v>
      </c>
      <c r="J67" s="35"/>
    </row>
    <row r="68" spans="1:10" x14ac:dyDescent="0.25">
      <c r="A68" s="5">
        <v>43132</v>
      </c>
      <c r="B68" s="34">
        <v>62</v>
      </c>
      <c r="C68" s="3">
        <v>7.2</v>
      </c>
      <c r="D68">
        <f t="shared" si="3"/>
        <v>7.4163430936406058</v>
      </c>
      <c r="E68">
        <f t="shared" si="4"/>
        <v>2.7413575978329869E-3</v>
      </c>
      <c r="F68">
        <f t="shared" si="5"/>
        <v>0.99004484057448727</v>
      </c>
      <c r="G68">
        <f t="shared" si="6"/>
        <v>7.6646522904088483</v>
      </c>
      <c r="H68">
        <f t="shared" si="7"/>
        <v>-0.46465229040884815</v>
      </c>
      <c r="I68">
        <f t="shared" si="8"/>
        <v>0.21590175098218856</v>
      </c>
      <c r="J68" s="35"/>
    </row>
    <row r="69" spans="1:10" x14ac:dyDescent="0.25">
      <c r="A69" s="5">
        <v>43160</v>
      </c>
      <c r="B69" s="34">
        <v>63</v>
      </c>
      <c r="C69" s="3">
        <v>7.96</v>
      </c>
      <c r="D69">
        <f t="shared" si="3"/>
        <v>7.4176256694009437</v>
      </c>
      <c r="E69">
        <f t="shared" si="4"/>
        <v>2.5697053703275722E-3</v>
      </c>
      <c r="F69">
        <f t="shared" si="5"/>
        <v>1.0752326480061614</v>
      </c>
      <c r="G69">
        <f t="shared" si="6"/>
        <v>8.0111017968214053</v>
      </c>
      <c r="H69">
        <f t="shared" si="7"/>
        <v>-5.1101796821405365E-2</v>
      </c>
      <c r="I69">
        <f t="shared" si="8"/>
        <v>2.6113936383761957E-3</v>
      </c>
      <c r="J69" s="35"/>
    </row>
    <row r="70" spans="1:10" x14ac:dyDescent="0.25">
      <c r="A70" s="5">
        <v>43191</v>
      </c>
      <c r="B70" s="34">
        <v>64</v>
      </c>
      <c r="C70" s="3">
        <v>8.8000000000000007</v>
      </c>
      <c r="D70">
        <f t="shared" si="3"/>
        <v>7.4560237785043153</v>
      </c>
      <c r="E70">
        <f t="shared" si="4"/>
        <v>6.7855690112545251E-3</v>
      </c>
      <c r="F70">
        <f t="shared" si="5"/>
        <v>1.1312289962264619</v>
      </c>
      <c r="G70">
        <f t="shared" si="6"/>
        <v>7.6082129395428</v>
      </c>
      <c r="H70">
        <f t="shared" si="7"/>
        <v>1.1917870604572007</v>
      </c>
      <c r="I70">
        <f t="shared" si="8"/>
        <v>1.4203563974732154</v>
      </c>
      <c r="J70" s="35"/>
    </row>
    <row r="71" spans="1:10" x14ac:dyDescent="0.25">
      <c r="A71" s="5">
        <v>43221</v>
      </c>
      <c r="B71" s="34">
        <v>65</v>
      </c>
      <c r="C71" s="3">
        <v>8.25</v>
      </c>
      <c r="D71">
        <f t="shared" si="3"/>
        <v>7.4952216361792807</v>
      </c>
      <c r="E71">
        <f t="shared" si="4"/>
        <v>1.0599464553872326E-2</v>
      </c>
      <c r="F71">
        <f t="shared" si="5"/>
        <v>1.0590088531375499</v>
      </c>
      <c r="G71">
        <f t="shared" si="6"/>
        <v>7.2311328102578614</v>
      </c>
      <c r="H71">
        <f t="shared" si="7"/>
        <v>1.0188671897421386</v>
      </c>
      <c r="I71">
        <f t="shared" si="8"/>
        <v>1.0380903503330432</v>
      </c>
      <c r="J71" s="35"/>
    </row>
    <row r="72" spans="1:10" x14ac:dyDescent="0.25">
      <c r="A72" s="5">
        <v>43252</v>
      </c>
      <c r="B72" s="34">
        <v>66</v>
      </c>
      <c r="C72" s="3">
        <v>7.87</v>
      </c>
      <c r="D72">
        <f t="shared" si="3"/>
        <v>7.5165516176663099</v>
      </c>
      <c r="E72">
        <f t="shared" si="4"/>
        <v>1.1862105125970268E-2</v>
      </c>
      <c r="F72">
        <f t="shared" si="5"/>
        <v>1.0327889978055247</v>
      </c>
      <c r="G72">
        <f t="shared" si="6"/>
        <v>7.5211716118520036</v>
      </c>
      <c r="H72">
        <f t="shared" si="7"/>
        <v>0.34882838814799655</v>
      </c>
      <c r="I72">
        <f t="shared" si="8"/>
        <v>0.12168124437792933</v>
      </c>
      <c r="J72" s="35"/>
    </row>
    <row r="73" spans="1:10" x14ac:dyDescent="0.25">
      <c r="A73" s="5">
        <v>43282</v>
      </c>
      <c r="B73" s="34">
        <v>67</v>
      </c>
      <c r="C73" s="3">
        <v>8.4700000000000006</v>
      </c>
      <c r="D73">
        <f t="shared" si="3"/>
        <v>7.5512649104408869</v>
      </c>
      <c r="E73">
        <f t="shared" si="4"/>
        <v>1.4550963158205447E-2</v>
      </c>
      <c r="F73">
        <f t="shared" si="5"/>
        <v>1.0908268190725323</v>
      </c>
      <c r="G73">
        <f t="shared" si="6"/>
        <v>7.710716563504862</v>
      </c>
      <c r="H73">
        <f t="shared" si="7"/>
        <v>0.75928343649513863</v>
      </c>
      <c r="I73">
        <f t="shared" si="8"/>
        <v>0.5765113369358672</v>
      </c>
      <c r="J73" s="35"/>
    </row>
    <row r="74" spans="1:10" x14ac:dyDescent="0.25">
      <c r="A74" s="5">
        <v>43313</v>
      </c>
      <c r="B74" s="34">
        <v>68</v>
      </c>
      <c r="C74" s="3">
        <v>8.5299999999999994</v>
      </c>
      <c r="D74">
        <f t="shared" si="3"/>
        <v>7.5905653862173068</v>
      </c>
      <c r="E74">
        <f t="shared" si="4"/>
        <v>1.7463193665465289E-2</v>
      </c>
      <c r="F74">
        <f t="shared" si="5"/>
        <v>1.090695317720753</v>
      </c>
      <c r="G74">
        <f t="shared" si="6"/>
        <v>7.7116108268331089</v>
      </c>
      <c r="H74">
        <f t="shared" si="7"/>
        <v>0.81838917316689042</v>
      </c>
      <c r="I74">
        <f t="shared" si="8"/>
        <v>0.6697608387567866</v>
      </c>
      <c r="J74" s="35"/>
    </row>
    <row r="75" spans="1:10" x14ac:dyDescent="0.25">
      <c r="A75" s="5">
        <v>43344</v>
      </c>
      <c r="B75" s="34">
        <v>69</v>
      </c>
      <c r="C75" s="3">
        <v>8.0399999999999991</v>
      </c>
      <c r="D75">
        <f t="shared" si="3"/>
        <v>7.60258890614982</v>
      </c>
      <c r="E75">
        <f t="shared" si="4"/>
        <v>1.6823117069250437E-2</v>
      </c>
      <c r="F75">
        <f t="shared" si="5"/>
        <v>1.065236705427079</v>
      </c>
      <c r="G75">
        <f t="shared" si="6"/>
        <v>8.2309207016795067</v>
      </c>
      <c r="H75">
        <f t="shared" si="7"/>
        <v>-0.19092070167950759</v>
      </c>
      <c r="I75">
        <f t="shared" si="8"/>
        <v>3.6450714329795533E-2</v>
      </c>
      <c r="J75" s="35"/>
    </row>
    <row r="76" spans="1:10" x14ac:dyDescent="0.25">
      <c r="A76" s="5">
        <v>43374</v>
      </c>
      <c r="B76" s="34">
        <v>70</v>
      </c>
      <c r="C76" s="3">
        <v>8.1</v>
      </c>
      <c r="D76">
        <f t="shared" si="3"/>
        <v>7.6024289382870762</v>
      </c>
      <c r="E76">
        <f t="shared" si="4"/>
        <v>1.4824748098948405E-2</v>
      </c>
      <c r="F76">
        <f t="shared" si="5"/>
        <v>1.0909203609742459</v>
      </c>
      <c r="G76">
        <f t="shared" si="6"/>
        <v>8.7313660201381893</v>
      </c>
      <c r="H76">
        <f t="shared" si="7"/>
        <v>-0.63136602013818965</v>
      </c>
      <c r="I76">
        <f t="shared" si="8"/>
        <v>0.39862305138513693</v>
      </c>
      <c r="J76" s="35"/>
    </row>
    <row r="77" spans="1:10" x14ac:dyDescent="0.25">
      <c r="A77" s="5">
        <v>43405</v>
      </c>
      <c r="B77" s="34">
        <v>71</v>
      </c>
      <c r="C77" s="3">
        <v>8.24</v>
      </c>
      <c r="D77">
        <f t="shared" si="3"/>
        <v>7.6142085033106071</v>
      </c>
      <c r="E77">
        <f t="shared" si="4"/>
        <v>1.4466426899285841E-2</v>
      </c>
      <c r="F77">
        <f t="shared" si="5"/>
        <v>1.0865486212598694</v>
      </c>
      <c r="G77">
        <f t="shared" si="6"/>
        <v>8.3482718249491779</v>
      </c>
      <c r="H77">
        <f t="shared" si="7"/>
        <v>-0.10827182494917764</v>
      </c>
      <c r="I77">
        <f t="shared" si="8"/>
        <v>1.1722788077825366E-2</v>
      </c>
      <c r="J77" s="35"/>
    </row>
    <row r="78" spans="1:10" x14ac:dyDescent="0.25">
      <c r="A78" s="5">
        <v>43435</v>
      </c>
      <c r="B78" s="34">
        <v>72</v>
      </c>
      <c r="C78" s="3">
        <v>7.82</v>
      </c>
      <c r="D78">
        <f t="shared" si="3"/>
        <v>7.6105741932017033</v>
      </c>
      <c r="E78">
        <f t="shared" si="4"/>
        <v>1.2336545825169559E-2</v>
      </c>
      <c r="F78">
        <f t="shared" si="5"/>
        <v>1.0537992935995386</v>
      </c>
      <c r="G78">
        <f t="shared" si="6"/>
        <v>8.4721454034462358</v>
      </c>
      <c r="H78">
        <f t="shared" si="7"/>
        <v>-0.65214540344623551</v>
      </c>
      <c r="I78">
        <f t="shared" si="8"/>
        <v>0.4252936272360533</v>
      </c>
      <c r="J78" s="35"/>
    </row>
    <row r="79" spans="1:10" x14ac:dyDescent="0.25">
      <c r="A79" s="32">
        <v>43466</v>
      </c>
      <c r="B79" s="34">
        <v>73</v>
      </c>
      <c r="G79">
        <f>($D$78+$E$78*(B79-$B$78))*F67</f>
        <v>7.9363579940407512</v>
      </c>
      <c r="J79" s="35"/>
    </row>
    <row r="80" spans="1:10" x14ac:dyDescent="0.25">
      <c r="A80" s="32">
        <v>43497</v>
      </c>
      <c r="B80" s="34">
        <v>74</v>
      </c>
      <c r="G80">
        <f t="shared" ref="G80:G90" si="9">($D$78+$E$78*(B80-$B$78))*F68</f>
        <v>7.5592371808781271</v>
      </c>
      <c r="J80" s="35"/>
    </row>
    <row r="81" spans="1:10" x14ac:dyDescent="0.25">
      <c r="A81" s="32">
        <v>43525</v>
      </c>
      <c r="B81" s="34">
        <v>75</v>
      </c>
      <c r="G81">
        <f t="shared" si="9"/>
        <v>8.2229318131081612</v>
      </c>
      <c r="J81" s="35"/>
    </row>
    <row r="82" spans="1:10" x14ac:dyDescent="0.25">
      <c r="A82" s="32">
        <v>43556</v>
      </c>
      <c r="B82" s="34">
        <v>76</v>
      </c>
      <c r="G82">
        <f t="shared" si="9"/>
        <v>8.6651240386854109</v>
      </c>
      <c r="J82" s="35"/>
    </row>
    <row r="83" spans="1:10" x14ac:dyDescent="0.25">
      <c r="A83" s="32">
        <v>43586</v>
      </c>
      <c r="B83" s="34">
        <v>77</v>
      </c>
      <c r="G83">
        <f t="shared" si="9"/>
        <v>8.1249880042907279</v>
      </c>
      <c r="J83" s="35"/>
    </row>
    <row r="84" spans="1:10" x14ac:dyDescent="0.25">
      <c r="A84" s="32">
        <v>43617</v>
      </c>
      <c r="B84" s="34">
        <v>78</v>
      </c>
      <c r="G84">
        <f t="shared" si="9"/>
        <v>7.9365635865163293</v>
      </c>
      <c r="J84" s="35"/>
    </row>
    <row r="85" spans="1:10" x14ac:dyDescent="0.25">
      <c r="A85" s="32">
        <v>43647</v>
      </c>
      <c r="B85" s="34">
        <v>79</v>
      </c>
      <c r="G85">
        <f t="shared" si="9"/>
        <v>8.3960176837714027</v>
      </c>
      <c r="J85" s="35"/>
    </row>
    <row r="86" spans="1:10" x14ac:dyDescent="0.25">
      <c r="A86" s="32">
        <v>43678</v>
      </c>
      <c r="B86" s="34">
        <v>80</v>
      </c>
      <c r="G86">
        <f>($D$78+$E$78*(B86-$B$78))*F74</f>
        <v>8.4084609398383741</v>
      </c>
      <c r="J86" s="35"/>
    </row>
    <row r="87" spans="1:10" x14ac:dyDescent="0.25">
      <c r="A87" s="32">
        <v>43709</v>
      </c>
      <c r="B87" s="34">
        <v>81</v>
      </c>
      <c r="G87">
        <f t="shared" si="9"/>
        <v>8.2253350528549181</v>
      </c>
      <c r="J87" s="35"/>
    </row>
    <row r="88" spans="1:10" x14ac:dyDescent="0.25">
      <c r="A88" s="32">
        <v>43739</v>
      </c>
      <c r="B88" s="34">
        <v>82</v>
      </c>
      <c r="G88">
        <f t="shared" si="9"/>
        <v>8.437112236316576</v>
      </c>
      <c r="J88" s="35"/>
    </row>
    <row r="89" spans="1:10" x14ac:dyDescent="0.25">
      <c r="A89" s="32">
        <v>43770</v>
      </c>
      <c r="B89" s="34">
        <v>83</v>
      </c>
      <c r="G89">
        <f t="shared" si="9"/>
        <v>8.416705722051173</v>
      </c>
      <c r="J89" s="35"/>
    </row>
    <row r="90" spans="1:10" x14ac:dyDescent="0.25">
      <c r="A90" s="32">
        <v>43800</v>
      </c>
      <c r="B90" s="34">
        <v>84</v>
      </c>
      <c r="G90">
        <f t="shared" si="9"/>
        <v>8.1760206279950971</v>
      </c>
      <c r="J90" s="35"/>
    </row>
    <row r="91" spans="1:10" x14ac:dyDescent="0.25">
      <c r="A91" s="32">
        <v>43831</v>
      </c>
      <c r="B91" s="34">
        <v>85</v>
      </c>
      <c r="G91">
        <f t="shared" ref="G91:G102" si="10">($D$78+$E$78*(B91-$B$78))*F67</f>
        <v>8.0904837563858578</v>
      </c>
      <c r="J91" s="35"/>
    </row>
    <row r="92" spans="1:10" x14ac:dyDescent="0.25">
      <c r="A92" s="32">
        <v>43862</v>
      </c>
      <c r="B92" s="34">
        <v>86</v>
      </c>
      <c r="G92">
        <f t="shared" si="10"/>
        <v>7.7058019834147649</v>
      </c>
      <c r="J92" s="35"/>
    </row>
    <row r="93" spans="1:10" x14ac:dyDescent="0.25">
      <c r="A93" s="32">
        <v>43891</v>
      </c>
      <c r="B93" s="34">
        <v>87</v>
      </c>
      <c r="G93">
        <f t="shared" si="10"/>
        <v>8.3821076951263187</v>
      </c>
      <c r="J93" s="35"/>
    </row>
    <row r="94" spans="1:10" x14ac:dyDescent="0.25">
      <c r="A94" s="32">
        <v>43922</v>
      </c>
      <c r="B94" s="34">
        <v>88</v>
      </c>
      <c r="G94">
        <f t="shared" si="10"/>
        <v>8.8325895388939113</v>
      </c>
      <c r="J94" s="35"/>
    </row>
    <row r="95" spans="1:10" x14ac:dyDescent="0.25">
      <c r="A95" s="32">
        <v>43952</v>
      </c>
      <c r="B95" s="34">
        <v>89</v>
      </c>
      <c r="G95">
        <f t="shared" si="10"/>
        <v>8.2817621392426286</v>
      </c>
      <c r="J95" s="35"/>
    </row>
    <row r="96" spans="1:10" x14ac:dyDescent="0.25">
      <c r="A96" s="32">
        <v>43983</v>
      </c>
      <c r="B96" s="34">
        <v>90</v>
      </c>
      <c r="G96">
        <f t="shared" si="10"/>
        <v>8.0894561721062352</v>
      </c>
      <c r="J96" s="35"/>
    </row>
    <row r="97" spans="1:10" x14ac:dyDescent="0.25">
      <c r="A97" s="32">
        <v>44013</v>
      </c>
      <c r="B97" s="34">
        <v>91</v>
      </c>
      <c r="G97">
        <f t="shared" si="10"/>
        <v>8.5575021042611503</v>
      </c>
      <c r="J97" s="35"/>
    </row>
    <row r="98" spans="1:10" x14ac:dyDescent="0.25">
      <c r="A98" s="32">
        <v>44044</v>
      </c>
      <c r="B98" s="34">
        <v>92</v>
      </c>
      <c r="G98">
        <f t="shared" si="10"/>
        <v>8.5699258930586932</v>
      </c>
      <c r="J98" s="35"/>
    </row>
    <row r="99" spans="1:10" x14ac:dyDescent="0.25">
      <c r="A99" s="32">
        <v>44075</v>
      </c>
      <c r="B99" s="34">
        <v>93</v>
      </c>
      <c r="G99">
        <f t="shared" si="10"/>
        <v>8.3830311500287635</v>
      </c>
      <c r="J99" s="35"/>
    </row>
    <row r="100" spans="1:10" x14ac:dyDescent="0.25">
      <c r="A100" s="32">
        <v>44105</v>
      </c>
      <c r="B100" s="34">
        <v>94</v>
      </c>
      <c r="G100">
        <f t="shared" si="10"/>
        <v>8.5986105046138075</v>
      </c>
      <c r="J100" s="35"/>
    </row>
    <row r="101" spans="1:10" x14ac:dyDescent="0.25">
      <c r="A101" s="32">
        <v>44136</v>
      </c>
      <c r="B101" s="34">
        <v>95</v>
      </c>
      <c r="G101">
        <f t="shared" si="10"/>
        <v>8.5775568043405386</v>
      </c>
      <c r="J101" s="35"/>
    </row>
    <row r="102" spans="1:10" x14ac:dyDescent="0.25">
      <c r="A102" s="32">
        <v>44166</v>
      </c>
      <c r="B102" s="34">
        <v>96</v>
      </c>
      <c r="G102">
        <f t="shared" si="10"/>
        <v>8.3320235473073616</v>
      </c>
      <c r="J102" s="35"/>
    </row>
    <row r="103" spans="1:10" x14ac:dyDescent="0.25">
      <c r="A103" s="32">
        <v>44197</v>
      </c>
      <c r="B103" s="34">
        <v>97</v>
      </c>
      <c r="G103">
        <f t="shared" ref="G103:G114" si="11">($D$78+$E$78*(B103-$B$78))*F67</f>
        <v>8.2446095187309645</v>
      </c>
      <c r="J103" s="35"/>
    </row>
    <row r="104" spans="1:10" x14ac:dyDescent="0.25">
      <c r="A104" s="32">
        <v>44228</v>
      </c>
      <c r="B104" s="34">
        <v>98</v>
      </c>
      <c r="G104">
        <f t="shared" si="11"/>
        <v>7.8523667859514035</v>
      </c>
      <c r="J104" s="35"/>
    </row>
    <row r="105" spans="1:10" x14ac:dyDescent="0.25">
      <c r="A105" s="32">
        <v>44256</v>
      </c>
      <c r="B105" s="34">
        <v>99</v>
      </c>
      <c r="G105">
        <f t="shared" si="11"/>
        <v>8.5412835771444762</v>
      </c>
      <c r="J105" s="35"/>
    </row>
    <row r="106" spans="1:10" x14ac:dyDescent="0.25">
      <c r="A106" s="32">
        <v>44287</v>
      </c>
      <c r="B106" s="34">
        <v>100</v>
      </c>
      <c r="G106">
        <f t="shared" si="11"/>
        <v>9.0000550391024099</v>
      </c>
      <c r="J106" s="35"/>
    </row>
    <row r="107" spans="1:10" x14ac:dyDescent="0.25">
      <c r="A107" s="32">
        <v>44317</v>
      </c>
      <c r="B107" s="34">
        <v>101</v>
      </c>
      <c r="G107">
        <f t="shared" si="11"/>
        <v>8.4385362741945276</v>
      </c>
      <c r="J107" s="35"/>
    </row>
    <row r="108" spans="1:10" x14ac:dyDescent="0.25">
      <c r="A108" s="32">
        <v>44348</v>
      </c>
      <c r="B108" s="34">
        <v>102</v>
      </c>
      <c r="G108">
        <f t="shared" si="11"/>
        <v>8.2423487576961403</v>
      </c>
      <c r="J108" s="35"/>
    </row>
    <row r="109" spans="1:10" x14ac:dyDescent="0.25">
      <c r="A109" s="32">
        <v>44378</v>
      </c>
      <c r="B109" s="34">
        <v>103</v>
      </c>
      <c r="G109">
        <f t="shared" si="11"/>
        <v>8.718986524750898</v>
      </c>
      <c r="J109" s="35"/>
    </row>
    <row r="110" spans="1:10" x14ac:dyDescent="0.25">
      <c r="A110" s="32">
        <v>44409</v>
      </c>
      <c r="B110" s="34">
        <v>104</v>
      </c>
      <c r="G110">
        <f t="shared" si="11"/>
        <v>8.7313908462790142</v>
      </c>
      <c r="J110" s="35"/>
    </row>
    <row r="111" spans="1:10" x14ac:dyDescent="0.25">
      <c r="A111" s="32">
        <v>44440</v>
      </c>
      <c r="B111" s="34">
        <v>105</v>
      </c>
      <c r="G111">
        <f t="shared" si="11"/>
        <v>8.540727247202609</v>
      </c>
      <c r="J111" s="35"/>
    </row>
    <row r="112" spans="1:10" x14ac:dyDescent="0.25">
      <c r="A112" s="32">
        <v>44470</v>
      </c>
      <c r="B112" s="34">
        <v>106</v>
      </c>
      <c r="G112">
        <f t="shared" si="11"/>
        <v>8.760108772911039</v>
      </c>
      <c r="J112" s="35"/>
    </row>
    <row r="113" spans="1:10" x14ac:dyDescent="0.25">
      <c r="A113" s="32">
        <v>44501</v>
      </c>
      <c r="B113" s="34">
        <v>107</v>
      </c>
      <c r="G113">
        <f t="shared" si="11"/>
        <v>8.7384078866299042</v>
      </c>
      <c r="J113" s="35"/>
    </row>
    <row r="114" spans="1:10" x14ac:dyDescent="0.25">
      <c r="A114" s="32">
        <v>44531</v>
      </c>
      <c r="B114" s="34">
        <v>108</v>
      </c>
      <c r="G114">
        <f t="shared" si="11"/>
        <v>8.4880264666196261</v>
      </c>
      <c r="J114" s="35"/>
    </row>
    <row r="115" spans="1:10" x14ac:dyDescent="0.25">
      <c r="A115" s="32">
        <v>44562</v>
      </c>
      <c r="B115" s="34">
        <v>109</v>
      </c>
      <c r="G115">
        <f t="shared" ref="G115:G126" si="12">($D$78+$E$78*(B115-$B$78))*F67</f>
        <v>8.3987352810760694</v>
      </c>
    </row>
    <row r="116" spans="1:10" x14ac:dyDescent="0.25">
      <c r="A116" s="32">
        <v>44593</v>
      </c>
      <c r="B116" s="34">
        <v>110</v>
      </c>
      <c r="G116">
        <f t="shared" si="12"/>
        <v>7.9989315884880412</v>
      </c>
    </row>
    <row r="117" spans="1:10" x14ac:dyDescent="0.25">
      <c r="A117" s="32">
        <v>44621</v>
      </c>
      <c r="B117" s="34">
        <v>111</v>
      </c>
      <c r="G117">
        <f t="shared" si="12"/>
        <v>8.7004594591626319</v>
      </c>
    </row>
    <row r="118" spans="1:10" x14ac:dyDescent="0.25">
      <c r="A118" s="32">
        <v>44652</v>
      </c>
      <c r="B118" s="34">
        <v>112</v>
      </c>
      <c r="G118">
        <f t="shared" si="12"/>
        <v>9.1675205393109103</v>
      </c>
    </row>
    <row r="119" spans="1:10" x14ac:dyDescent="0.25">
      <c r="A119" s="32">
        <v>44682</v>
      </c>
      <c r="B119" s="34">
        <v>113</v>
      </c>
      <c r="G119">
        <f t="shared" si="12"/>
        <v>8.5953104091464265</v>
      </c>
    </row>
    <row r="120" spans="1:10" x14ac:dyDescent="0.25">
      <c r="A120" s="32">
        <v>44713</v>
      </c>
      <c r="B120" s="34">
        <v>114</v>
      </c>
      <c r="G120">
        <f t="shared" si="12"/>
        <v>8.3952413432860471</v>
      </c>
    </row>
    <row r="121" spans="1:10" x14ac:dyDescent="0.25">
      <c r="A121" s="32">
        <v>44743</v>
      </c>
      <c r="B121" s="34">
        <v>115</v>
      </c>
      <c r="G121">
        <f t="shared" si="12"/>
        <v>8.8804709452406456</v>
      </c>
    </row>
    <row r="122" spans="1:10" x14ac:dyDescent="0.25">
      <c r="A122" s="32">
        <v>44774</v>
      </c>
      <c r="B122" s="34">
        <v>116</v>
      </c>
      <c r="G122">
        <f t="shared" si="12"/>
        <v>8.8928557994993334</v>
      </c>
    </row>
    <row r="123" spans="1:10" x14ac:dyDescent="0.25">
      <c r="A123" s="32">
        <v>44805</v>
      </c>
      <c r="B123" s="34">
        <v>117</v>
      </c>
      <c r="G123">
        <f t="shared" si="12"/>
        <v>8.6984233443764545</v>
      </c>
    </row>
    <row r="124" spans="1:10" x14ac:dyDescent="0.25">
      <c r="A124" s="32">
        <v>44835</v>
      </c>
      <c r="B124" s="34">
        <v>118</v>
      </c>
      <c r="G124">
        <f t="shared" si="12"/>
        <v>8.9216070412082704</v>
      </c>
    </row>
    <row r="125" spans="1:10" x14ac:dyDescent="0.25">
      <c r="A125" s="32">
        <v>44866</v>
      </c>
      <c r="B125" s="34">
        <v>119</v>
      </c>
      <c r="G125">
        <f t="shared" si="12"/>
        <v>8.8992589689192716</v>
      </c>
    </row>
    <row r="126" spans="1:10" x14ac:dyDescent="0.25">
      <c r="A126" s="32">
        <v>44896</v>
      </c>
      <c r="B126" s="34">
        <v>120</v>
      </c>
      <c r="G126">
        <f t="shared" si="12"/>
        <v>8.6440293859318906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A56A-7788-4AF1-8925-818D768F280F}">
  <dimension ref="A1:N126"/>
  <sheetViews>
    <sheetView zoomScale="95" workbookViewId="0">
      <selection activeCell="I6" sqref="I6"/>
    </sheetView>
  </sheetViews>
  <sheetFormatPr defaultRowHeight="15" x14ac:dyDescent="0.25"/>
  <cols>
    <col min="1" max="1" width="16.140625" customWidth="1"/>
    <col min="2" max="2" width="5.42578125" customWidth="1"/>
    <col min="4" max="4" width="9.85546875" customWidth="1"/>
    <col min="6" max="6" width="14.140625" customWidth="1"/>
    <col min="9" max="9" width="12.5703125" customWidth="1"/>
    <col min="10" max="10" width="11.7109375" customWidth="1"/>
  </cols>
  <sheetData>
    <row r="1" spans="1:14" x14ac:dyDescent="0.25">
      <c r="A1" t="s">
        <v>118</v>
      </c>
      <c r="B1">
        <v>12</v>
      </c>
    </row>
    <row r="2" spans="1:14" x14ac:dyDescent="0.25">
      <c r="A2" t="s">
        <v>119</v>
      </c>
      <c r="B2">
        <v>2.1738237834811935E-2</v>
      </c>
      <c r="F2" s="15" t="s">
        <v>131</v>
      </c>
      <c r="M2" t="s">
        <v>128</v>
      </c>
      <c r="N2">
        <f>AVERAGE(I19:I114)</f>
        <v>8.8770944367548701</v>
      </c>
    </row>
    <row r="3" spans="1:14" x14ac:dyDescent="0.25">
      <c r="A3" t="s">
        <v>120</v>
      </c>
      <c r="B3">
        <v>1</v>
      </c>
      <c r="M3" t="s">
        <v>129</v>
      </c>
      <c r="N3">
        <f>SQRT(N2)</f>
        <v>2.9794453236726581</v>
      </c>
    </row>
    <row r="4" spans="1:14" x14ac:dyDescent="0.25">
      <c r="A4" t="s">
        <v>121</v>
      </c>
      <c r="B4">
        <v>1</v>
      </c>
    </row>
    <row r="6" spans="1:14" ht="30" x14ac:dyDescent="0.25">
      <c r="A6" s="10" t="s">
        <v>0</v>
      </c>
      <c r="B6" s="33" t="s">
        <v>11</v>
      </c>
      <c r="C6" s="10" t="s">
        <v>8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</row>
    <row r="7" spans="1:14" x14ac:dyDescent="0.25">
      <c r="A7" s="1">
        <v>41275</v>
      </c>
      <c r="B7" s="34">
        <v>1</v>
      </c>
      <c r="C7" s="11">
        <v>0</v>
      </c>
    </row>
    <row r="8" spans="1:14" x14ac:dyDescent="0.25">
      <c r="A8" s="1">
        <v>41306</v>
      </c>
      <c r="B8" s="34">
        <v>2</v>
      </c>
      <c r="C8" s="11">
        <v>0</v>
      </c>
    </row>
    <row r="9" spans="1:14" x14ac:dyDescent="0.25">
      <c r="A9" s="1">
        <v>41334</v>
      </c>
      <c r="B9" s="34">
        <v>3</v>
      </c>
      <c r="C9" s="11">
        <v>0</v>
      </c>
    </row>
    <row r="10" spans="1:14" x14ac:dyDescent="0.25">
      <c r="A10" s="1">
        <v>41365</v>
      </c>
      <c r="B10" s="34">
        <v>4</v>
      </c>
      <c r="C10" s="11">
        <v>0</v>
      </c>
    </row>
    <row r="11" spans="1:14" x14ac:dyDescent="0.25">
      <c r="A11" s="1">
        <v>41395</v>
      </c>
      <c r="B11" s="34">
        <v>5</v>
      </c>
      <c r="C11" s="11">
        <v>0</v>
      </c>
    </row>
    <row r="12" spans="1:14" x14ac:dyDescent="0.25">
      <c r="A12" s="1">
        <v>41426</v>
      </c>
      <c r="B12" s="34">
        <v>6</v>
      </c>
      <c r="C12" s="11">
        <v>0</v>
      </c>
    </row>
    <row r="13" spans="1:14" x14ac:dyDescent="0.25">
      <c r="A13" s="1">
        <v>41456</v>
      </c>
      <c r="B13" s="34">
        <v>7</v>
      </c>
      <c r="C13" s="11">
        <v>0</v>
      </c>
    </row>
    <row r="14" spans="1:14" x14ac:dyDescent="0.25">
      <c r="A14" s="1">
        <v>41487</v>
      </c>
      <c r="B14" s="34">
        <v>8</v>
      </c>
      <c r="C14" s="11">
        <v>0</v>
      </c>
    </row>
    <row r="15" spans="1:14" x14ac:dyDescent="0.25">
      <c r="A15" s="1">
        <v>41518</v>
      </c>
      <c r="B15" s="34">
        <v>9</v>
      </c>
      <c r="C15" s="11">
        <v>0</v>
      </c>
    </row>
    <row r="16" spans="1:14" x14ac:dyDescent="0.25">
      <c r="A16" s="1">
        <v>41548</v>
      </c>
      <c r="B16" s="34">
        <v>10</v>
      </c>
      <c r="C16" s="11">
        <v>0</v>
      </c>
    </row>
    <row r="17" spans="1:10" x14ac:dyDescent="0.25">
      <c r="A17" s="1">
        <v>41579</v>
      </c>
      <c r="B17" s="34">
        <v>11</v>
      </c>
      <c r="C17" s="11">
        <v>0</v>
      </c>
    </row>
    <row r="18" spans="1:10" x14ac:dyDescent="0.25">
      <c r="A18" s="1">
        <v>41609</v>
      </c>
      <c r="B18" s="34">
        <v>12</v>
      </c>
      <c r="C18" s="11">
        <v>0</v>
      </c>
    </row>
    <row r="19" spans="1:10" x14ac:dyDescent="0.25">
      <c r="A19" s="1">
        <v>41640</v>
      </c>
      <c r="B19" s="34">
        <v>13</v>
      </c>
      <c r="C19" s="11">
        <v>0</v>
      </c>
      <c r="J19" s="35"/>
    </row>
    <row r="20" spans="1:10" x14ac:dyDescent="0.25">
      <c r="A20" s="1">
        <v>41671</v>
      </c>
      <c r="B20" s="34">
        <v>14</v>
      </c>
      <c r="C20" s="11">
        <v>0</v>
      </c>
      <c r="J20" s="35"/>
    </row>
    <row r="21" spans="1:10" x14ac:dyDescent="0.25">
      <c r="A21" s="1">
        <v>41699</v>
      </c>
      <c r="B21" s="34">
        <v>15</v>
      </c>
      <c r="C21" s="11">
        <v>0</v>
      </c>
      <c r="J21" s="35"/>
    </row>
    <row r="22" spans="1:10" x14ac:dyDescent="0.25">
      <c r="A22" s="1">
        <v>41730</v>
      </c>
      <c r="B22" s="34">
        <v>16</v>
      </c>
      <c r="C22" s="11">
        <v>0</v>
      </c>
      <c r="J22" s="35"/>
    </row>
    <row r="23" spans="1:10" x14ac:dyDescent="0.25">
      <c r="A23" s="1">
        <v>41760</v>
      </c>
      <c r="B23" s="34">
        <v>17</v>
      </c>
      <c r="C23" s="11">
        <v>0</v>
      </c>
      <c r="J23" s="35"/>
    </row>
    <row r="24" spans="1:10" x14ac:dyDescent="0.25">
      <c r="A24" s="1">
        <v>41791</v>
      </c>
      <c r="B24" s="34">
        <v>18</v>
      </c>
      <c r="C24" s="11">
        <v>0</v>
      </c>
      <c r="J24" s="35"/>
    </row>
    <row r="25" spans="1:10" x14ac:dyDescent="0.25">
      <c r="A25" s="1">
        <v>41821</v>
      </c>
      <c r="B25" s="34">
        <v>19</v>
      </c>
      <c r="C25" s="13">
        <v>2.94</v>
      </c>
      <c r="J25" s="35"/>
    </row>
    <row r="26" spans="1:10" x14ac:dyDescent="0.25">
      <c r="A26" s="1">
        <v>41852</v>
      </c>
      <c r="B26" s="34">
        <v>20</v>
      </c>
      <c r="C26" s="11">
        <v>0</v>
      </c>
      <c r="J26" s="35"/>
    </row>
    <row r="27" spans="1:10" x14ac:dyDescent="0.25">
      <c r="A27" s="1">
        <v>41883</v>
      </c>
      <c r="B27" s="34">
        <v>21</v>
      </c>
      <c r="C27" s="11">
        <v>0</v>
      </c>
      <c r="J27" s="35"/>
    </row>
    <row r="28" spans="1:10" x14ac:dyDescent="0.25">
      <c r="A28" s="1">
        <v>41913</v>
      </c>
      <c r="B28" s="34">
        <v>22</v>
      </c>
      <c r="C28" s="11">
        <v>0</v>
      </c>
      <c r="J28" s="35"/>
    </row>
    <row r="29" spans="1:10" x14ac:dyDescent="0.25">
      <c r="A29" s="1">
        <v>41944</v>
      </c>
      <c r="B29" s="34">
        <v>23</v>
      </c>
      <c r="C29" s="11">
        <v>0</v>
      </c>
      <c r="J29" s="35"/>
    </row>
    <row r="30" spans="1:10" x14ac:dyDescent="0.25">
      <c r="A30" s="1">
        <v>41974</v>
      </c>
      <c r="B30" s="34">
        <v>24</v>
      </c>
      <c r="C30" s="11">
        <v>100</v>
      </c>
      <c r="J30" s="35"/>
    </row>
    <row r="31" spans="1:10" x14ac:dyDescent="0.25">
      <c r="A31" s="1">
        <v>42005</v>
      </c>
      <c r="B31" s="34">
        <v>25</v>
      </c>
      <c r="C31" s="11">
        <v>6.32</v>
      </c>
      <c r="D31" s="7">
        <f>AVERAGE($C$31:$C$42)</f>
        <v>3.3566666666666674</v>
      </c>
      <c r="E31" s="7">
        <f>1/$B$1*(($C$43-$C$31)/$B$1+($C$44-$C$32)/$B$1+($C$45-$C$33)/$B$1+($C$46-$C$34)/$B$1+($C$47-$C$35)/$B$1+($C$48-$C$36)/$B$1+($C$49-$C$37)/$B$1+($C$50-$C$38)/$B$1+($C$51-$C$39)/$B$1+($C$52-$C$40)/$B$1+($C$53-$C$41)/$B$1+($C$54-$C$42)/$B$1)</f>
        <v>-8.4375000000000006E-2</v>
      </c>
      <c r="F31" s="7">
        <f>C31/$D$31</f>
        <v>1.8828202581926512</v>
      </c>
      <c r="J31" s="35"/>
    </row>
    <row r="32" spans="1:10" x14ac:dyDescent="0.25">
      <c r="A32" s="1">
        <v>42036</v>
      </c>
      <c r="B32" s="34">
        <v>26</v>
      </c>
      <c r="C32" s="11">
        <v>4.99</v>
      </c>
      <c r="D32" s="7">
        <f t="shared" ref="D32:D42" si="0">AVERAGE($C$31:$C$42)</f>
        <v>3.3566666666666674</v>
      </c>
      <c r="E32" s="7">
        <f t="shared" ref="E32:E42" si="1">1/$B$1*(($C$43-$C$31)/$B$1+($C$44-$C$32)/$B$1+($C$45-$C$33)/$B$1+($C$46-$C$34)/$B$1+($C$47-$C$35)/$B$1+($C$48-$C$36)/$B$1+($C$49-$C$37)/$B$1+($C$50-$C$38)/$B$1+($C$51-$C$39)/$B$1+($C$52-$C$40)/$B$1+($C$53-$C$41)/$B$1+($C$54-$C$42)/$B$1)</f>
        <v>-8.4375000000000006E-2</v>
      </c>
      <c r="F32" s="7">
        <f t="shared" ref="F32:F42" si="2">C32/$D$31</f>
        <v>1.4865938430983117</v>
      </c>
      <c r="J32" s="35"/>
    </row>
    <row r="33" spans="1:10" x14ac:dyDescent="0.25">
      <c r="A33" s="1">
        <v>42064</v>
      </c>
      <c r="B33" s="34">
        <v>27</v>
      </c>
      <c r="C33" s="11">
        <v>3.77</v>
      </c>
      <c r="D33" s="7">
        <f t="shared" si="0"/>
        <v>3.3566666666666674</v>
      </c>
      <c r="E33" s="7">
        <f t="shared" si="1"/>
        <v>-8.4375000000000006E-2</v>
      </c>
      <c r="F33" s="7">
        <f t="shared" si="2"/>
        <v>1.1231380337636543</v>
      </c>
      <c r="J33" s="35"/>
    </row>
    <row r="34" spans="1:10" x14ac:dyDescent="0.25">
      <c r="A34" s="1">
        <v>42095</v>
      </c>
      <c r="B34" s="34">
        <v>28</v>
      </c>
      <c r="C34" s="11">
        <v>4.1500000000000004</v>
      </c>
      <c r="D34" s="7">
        <f t="shared" si="0"/>
        <v>3.3566666666666674</v>
      </c>
      <c r="E34" s="7">
        <f t="shared" si="1"/>
        <v>-8.4375000000000006E-2</v>
      </c>
      <c r="F34" s="7">
        <f t="shared" si="2"/>
        <v>1.2363455809334656</v>
      </c>
      <c r="J34" s="35"/>
    </row>
    <row r="35" spans="1:10" x14ac:dyDescent="0.25">
      <c r="A35" s="1">
        <v>42125</v>
      </c>
      <c r="B35" s="34">
        <v>29</v>
      </c>
      <c r="C35" s="11">
        <v>3.72</v>
      </c>
      <c r="D35" s="7">
        <f t="shared" si="0"/>
        <v>3.3566666666666674</v>
      </c>
      <c r="E35" s="7">
        <f t="shared" si="1"/>
        <v>-8.4375000000000006E-2</v>
      </c>
      <c r="F35" s="7">
        <f t="shared" si="2"/>
        <v>1.1082423038728897</v>
      </c>
      <c r="J35" s="35"/>
    </row>
    <row r="36" spans="1:10" x14ac:dyDescent="0.25">
      <c r="A36" s="1">
        <v>42156</v>
      </c>
      <c r="B36" s="34">
        <v>30</v>
      </c>
      <c r="C36" s="11">
        <v>2.34</v>
      </c>
      <c r="D36" s="7">
        <f t="shared" si="0"/>
        <v>3.3566666666666674</v>
      </c>
      <c r="E36" s="7">
        <f t="shared" si="1"/>
        <v>-8.4375000000000006E-2</v>
      </c>
      <c r="F36" s="7">
        <f t="shared" si="2"/>
        <v>0.69712015888778534</v>
      </c>
      <c r="J36" s="35"/>
    </row>
    <row r="37" spans="1:10" x14ac:dyDescent="0.25">
      <c r="A37" s="1">
        <v>42186</v>
      </c>
      <c r="B37" s="34">
        <v>31</v>
      </c>
      <c r="C37" s="11">
        <v>2.19</v>
      </c>
      <c r="D37" s="7">
        <f t="shared" si="0"/>
        <v>3.3566666666666674</v>
      </c>
      <c r="E37" s="7">
        <f t="shared" si="1"/>
        <v>-8.4375000000000006E-2</v>
      </c>
      <c r="F37" s="7">
        <f t="shared" si="2"/>
        <v>0.65243296921549143</v>
      </c>
      <c r="J37" s="35"/>
    </row>
    <row r="38" spans="1:10" x14ac:dyDescent="0.25">
      <c r="A38" s="1">
        <v>42217</v>
      </c>
      <c r="B38" s="34">
        <v>32</v>
      </c>
      <c r="C38" s="11">
        <v>2.73</v>
      </c>
      <c r="D38" s="7">
        <f t="shared" si="0"/>
        <v>3.3566666666666674</v>
      </c>
      <c r="E38" s="7">
        <f t="shared" si="1"/>
        <v>-8.4375000000000006E-2</v>
      </c>
      <c r="F38" s="7">
        <f t="shared" si="2"/>
        <v>0.81330685203574959</v>
      </c>
      <c r="J38" s="35"/>
    </row>
    <row r="39" spans="1:10" x14ac:dyDescent="0.25">
      <c r="A39" s="1">
        <v>42248</v>
      </c>
      <c r="B39" s="34">
        <v>33</v>
      </c>
      <c r="C39" s="11">
        <v>2.99</v>
      </c>
      <c r="D39" s="7">
        <f t="shared" si="0"/>
        <v>3.3566666666666674</v>
      </c>
      <c r="E39" s="7">
        <f t="shared" si="1"/>
        <v>-8.4375000000000006E-2</v>
      </c>
      <c r="F39" s="7">
        <f t="shared" si="2"/>
        <v>0.89076464746772577</v>
      </c>
      <c r="J39" s="35"/>
    </row>
    <row r="40" spans="1:10" x14ac:dyDescent="0.25">
      <c r="A40" s="1">
        <v>42278</v>
      </c>
      <c r="B40" s="34">
        <v>34</v>
      </c>
      <c r="C40" s="11">
        <v>2.04</v>
      </c>
      <c r="D40" s="7">
        <f t="shared" si="0"/>
        <v>3.3566666666666674</v>
      </c>
      <c r="E40" s="7">
        <f t="shared" si="1"/>
        <v>-8.4375000000000006E-2</v>
      </c>
      <c r="F40" s="7">
        <f t="shared" si="2"/>
        <v>0.60774577954319753</v>
      </c>
      <c r="J40" s="35"/>
    </row>
    <row r="41" spans="1:10" x14ac:dyDescent="0.25">
      <c r="A41" s="1">
        <v>42309</v>
      </c>
      <c r="B41" s="34">
        <v>35</v>
      </c>
      <c r="C41" s="11">
        <v>2.52</v>
      </c>
      <c r="D41" s="7">
        <f t="shared" si="0"/>
        <v>3.3566666666666674</v>
      </c>
      <c r="E41" s="7">
        <f t="shared" si="1"/>
        <v>-8.4375000000000006E-2</v>
      </c>
      <c r="F41" s="7">
        <f t="shared" si="2"/>
        <v>0.75074478649453813</v>
      </c>
      <c r="J41" s="35"/>
    </row>
    <row r="42" spans="1:10" x14ac:dyDescent="0.25">
      <c r="A42" s="1">
        <v>42339</v>
      </c>
      <c r="B42" s="34">
        <v>36</v>
      </c>
      <c r="C42" s="11">
        <v>2.52</v>
      </c>
      <c r="D42" s="7">
        <f t="shared" si="0"/>
        <v>3.3566666666666674</v>
      </c>
      <c r="E42" s="7">
        <f t="shared" si="1"/>
        <v>-8.4375000000000006E-2</v>
      </c>
      <c r="F42" s="7">
        <f t="shared" si="2"/>
        <v>0.75074478649453813</v>
      </c>
      <c r="J42" s="35"/>
    </row>
    <row r="43" spans="1:10" x14ac:dyDescent="0.25">
      <c r="A43" s="1">
        <v>42370</v>
      </c>
      <c r="B43" s="34">
        <v>37</v>
      </c>
      <c r="C43" s="11">
        <v>3.56</v>
      </c>
      <c r="D43">
        <f t="shared" ref="D43:D78" si="3">$B$2*(C43/F31)+(1-$B$2)*(D42+E42)</f>
        <v>3.2422600503262533</v>
      </c>
      <c r="E43">
        <f t="shared" ref="E43:E78" si="4">$B$3*(D43-D42)+(1-$B$3)*E42</f>
        <v>-0.11440661634041405</v>
      </c>
      <c r="F43">
        <f t="shared" ref="F43:F78" si="5">$B$4*(C43/D43)+(1-$B$4)*F31</f>
        <v>1.097999526485167</v>
      </c>
      <c r="G43">
        <f t="shared" ref="G43:G78" si="6">(D42+E42*1)*F31</f>
        <v>6.161137040714995</v>
      </c>
      <c r="H43">
        <f t="shared" ref="H43:H78" si="7">C43-G43</f>
        <v>-2.601137040714995</v>
      </c>
      <c r="I43">
        <f t="shared" ref="I43:I78" si="8">H43^2</f>
        <v>6.7659139045795618</v>
      </c>
      <c r="J43" s="35"/>
    </row>
    <row r="44" spans="1:10" x14ac:dyDescent="0.25">
      <c r="A44" s="1">
        <v>42401</v>
      </c>
      <c r="B44" s="34">
        <v>38</v>
      </c>
      <c r="C44" s="11">
        <v>2.35</v>
      </c>
      <c r="D44">
        <f t="shared" si="3"/>
        <v>3.0942231081335656</v>
      </c>
      <c r="E44">
        <f t="shared" si="4"/>
        <v>-0.1480369421926877</v>
      </c>
      <c r="F44">
        <f t="shared" si="5"/>
        <v>0.75947981702506229</v>
      </c>
      <c r="G44">
        <f t="shared" si="6"/>
        <v>4.6498476570772604</v>
      </c>
      <c r="H44">
        <f t="shared" si="7"/>
        <v>-2.2998476570772604</v>
      </c>
      <c r="I44">
        <f t="shared" si="8"/>
        <v>5.2892992457637638</v>
      </c>
      <c r="J44" s="35"/>
    </row>
    <row r="45" spans="1:10" x14ac:dyDescent="0.25">
      <c r="A45" s="1">
        <v>42430</v>
      </c>
      <c r="B45" s="34">
        <v>39</v>
      </c>
      <c r="C45" s="11">
        <v>1.75</v>
      </c>
      <c r="D45">
        <f t="shared" si="3"/>
        <v>2.9160123664028141</v>
      </c>
      <c r="E45">
        <f t="shared" si="4"/>
        <v>-0.17821074173075147</v>
      </c>
      <c r="F45">
        <f t="shared" si="5"/>
        <v>0.60013462911297455</v>
      </c>
      <c r="G45">
        <f t="shared" si="6"/>
        <v>3.3089737375165167</v>
      </c>
      <c r="H45">
        <f t="shared" si="7"/>
        <v>-1.5589737375165167</v>
      </c>
      <c r="I45">
        <f t="shared" si="8"/>
        <v>2.4303991142662169</v>
      </c>
      <c r="J45" s="35"/>
    </row>
    <row r="46" spans="1:10" x14ac:dyDescent="0.25">
      <c r="A46" s="1">
        <v>42461</v>
      </c>
      <c r="B46" s="34">
        <v>40</v>
      </c>
      <c r="C46" s="11">
        <v>2.35</v>
      </c>
      <c r="D46">
        <f t="shared" si="3"/>
        <v>2.7196058811069457</v>
      </c>
      <c r="E46">
        <f t="shared" si="4"/>
        <v>-0.19640648529586846</v>
      </c>
      <c r="F46">
        <f t="shared" si="5"/>
        <v>0.86409579282255888</v>
      </c>
      <c r="G46">
        <f t="shared" si="6"/>
        <v>3.384868940135767</v>
      </c>
      <c r="H46">
        <f t="shared" si="7"/>
        <v>-1.0348689401357669</v>
      </c>
      <c r="I46">
        <f t="shared" si="8"/>
        <v>1.0709537232577255</v>
      </c>
      <c r="J46" s="35"/>
    </row>
    <row r="47" spans="1:10" x14ac:dyDescent="0.25">
      <c r="A47" s="1">
        <v>42491</v>
      </c>
      <c r="B47" s="34">
        <v>41</v>
      </c>
      <c r="C47" s="11">
        <v>1.85</v>
      </c>
      <c r="D47">
        <f t="shared" si="3"/>
        <v>2.5046373458194604</v>
      </c>
      <c r="E47">
        <f t="shared" si="4"/>
        <v>-0.21496853528748527</v>
      </c>
      <c r="F47">
        <f t="shared" si="5"/>
        <v>0.73862988711234845</v>
      </c>
      <c r="G47">
        <f t="shared" si="6"/>
        <v>2.7963163115443517</v>
      </c>
      <c r="H47">
        <f t="shared" si="7"/>
        <v>-0.94631631154435158</v>
      </c>
      <c r="I47">
        <f t="shared" si="8"/>
        <v>0.89551456149490627</v>
      </c>
      <c r="J47" s="35"/>
    </row>
    <row r="48" spans="1:10" x14ac:dyDescent="0.25">
      <c r="A48" s="1">
        <v>42522</v>
      </c>
      <c r="B48" s="34">
        <v>42</v>
      </c>
      <c r="C48" s="11">
        <v>2.2999999999999998</v>
      </c>
      <c r="D48">
        <f t="shared" si="3"/>
        <v>2.3116161471451786</v>
      </c>
      <c r="E48">
        <f t="shared" si="4"/>
        <v>-0.1930211986742818</v>
      </c>
      <c r="F48">
        <f t="shared" si="5"/>
        <v>0.99497488060051642</v>
      </c>
      <c r="G48">
        <f t="shared" si="6"/>
        <v>1.596174284998457</v>
      </c>
      <c r="H48">
        <f t="shared" si="7"/>
        <v>0.70382571500154278</v>
      </c>
      <c r="I48">
        <f t="shared" si="8"/>
        <v>0.49537063709743295</v>
      </c>
      <c r="J48" s="35"/>
    </row>
    <row r="49" spans="1:10" x14ac:dyDescent="0.25">
      <c r="A49" s="1">
        <v>42552</v>
      </c>
      <c r="B49" s="34">
        <v>43</v>
      </c>
      <c r="C49" s="11">
        <v>1.76</v>
      </c>
      <c r="D49">
        <f t="shared" si="3"/>
        <v>2.1311813921098102</v>
      </c>
      <c r="E49">
        <f t="shared" si="4"/>
        <v>-0.18043475503536843</v>
      </c>
      <c r="F49">
        <f t="shared" si="5"/>
        <v>0.82583303632247329</v>
      </c>
      <c r="G49">
        <f t="shared" si="6"/>
        <v>1.3822411927958083</v>
      </c>
      <c r="H49">
        <f t="shared" si="7"/>
        <v>0.37775880720419175</v>
      </c>
      <c r="I49">
        <f t="shared" si="8"/>
        <v>0.14270171642033372</v>
      </c>
      <c r="J49" s="35"/>
    </row>
    <row r="50" spans="1:10" x14ac:dyDescent="0.25">
      <c r="A50" s="1">
        <v>42583</v>
      </c>
      <c r="B50" s="34">
        <v>44</v>
      </c>
      <c r="C50" s="11">
        <v>2.67</v>
      </c>
      <c r="D50">
        <f t="shared" si="3"/>
        <v>1.979705168343846</v>
      </c>
      <c r="E50">
        <f t="shared" si="4"/>
        <v>-0.15147622376596415</v>
      </c>
      <c r="F50">
        <f t="shared" si="5"/>
        <v>1.348685674359092</v>
      </c>
      <c r="G50">
        <f t="shared" si="6"/>
        <v>1.586555606518339</v>
      </c>
      <c r="H50">
        <f t="shared" si="7"/>
        <v>1.0834443934816609</v>
      </c>
      <c r="I50">
        <f t="shared" si="8"/>
        <v>1.173851753766844</v>
      </c>
      <c r="J50" s="35"/>
    </row>
    <row r="51" spans="1:10" x14ac:dyDescent="0.25">
      <c r="A51" s="1">
        <v>42614</v>
      </c>
      <c r="B51" s="34">
        <v>45</v>
      </c>
      <c r="C51" s="11">
        <v>2.31</v>
      </c>
      <c r="D51">
        <f t="shared" si="3"/>
        <v>1.8448597540301637</v>
      </c>
      <c r="E51">
        <f t="shared" si="4"/>
        <v>-0.13484541431368235</v>
      </c>
      <c r="F51">
        <f t="shared" si="5"/>
        <v>1.2521276996550661</v>
      </c>
      <c r="G51">
        <f t="shared" si="6"/>
        <v>1.6285217113072092</v>
      </c>
      <c r="H51">
        <f t="shared" si="7"/>
        <v>0.68147828869279081</v>
      </c>
      <c r="I51">
        <f t="shared" si="8"/>
        <v>0.46441265795965475</v>
      </c>
      <c r="J51" s="35"/>
    </row>
    <row r="52" spans="1:10" x14ac:dyDescent="0.25">
      <c r="A52" s="1">
        <v>42644</v>
      </c>
      <c r="B52" s="34">
        <v>46</v>
      </c>
      <c r="C52" s="11">
        <v>2.39</v>
      </c>
      <c r="D52">
        <f t="shared" si="3"/>
        <v>1.7583286823840421</v>
      </c>
      <c r="E52">
        <f t="shared" si="4"/>
        <v>-8.6531071646121616E-2</v>
      </c>
      <c r="F52">
        <f t="shared" si="5"/>
        <v>1.3592453014868087</v>
      </c>
      <c r="G52">
        <f t="shared" si="6"/>
        <v>1.0392539979210391</v>
      </c>
      <c r="H52">
        <f t="shared" si="7"/>
        <v>1.350746002078961</v>
      </c>
      <c r="I52">
        <f t="shared" si="8"/>
        <v>1.8245147621322966</v>
      </c>
      <c r="J52" s="35"/>
    </row>
    <row r="53" spans="1:10" x14ac:dyDescent="0.25">
      <c r="A53" s="1">
        <v>42675</v>
      </c>
      <c r="B53" s="34">
        <v>47</v>
      </c>
      <c r="C53" s="11">
        <v>2.44</v>
      </c>
      <c r="D53">
        <f t="shared" si="3"/>
        <v>1.7061072499697962</v>
      </c>
      <c r="E53">
        <f t="shared" si="4"/>
        <v>-5.2221432414245816E-2</v>
      </c>
      <c r="F53">
        <f t="shared" si="5"/>
        <v>1.4301562812321418</v>
      </c>
      <c r="G53">
        <f t="shared" si="6"/>
        <v>1.2550933403355191</v>
      </c>
      <c r="H53">
        <f t="shared" si="7"/>
        <v>1.1849066596644808</v>
      </c>
      <c r="I53">
        <f t="shared" si="8"/>
        <v>1.4040037921172379</v>
      </c>
      <c r="J53" s="35"/>
    </row>
    <row r="54" spans="1:10" x14ac:dyDescent="0.25">
      <c r="A54" s="1">
        <v>42705</v>
      </c>
      <c r="B54" s="34">
        <v>48</v>
      </c>
      <c r="C54" s="11">
        <v>2.4</v>
      </c>
      <c r="D54">
        <f t="shared" si="3"/>
        <v>1.6874266050944631</v>
      </c>
      <c r="E54">
        <f t="shared" si="4"/>
        <v>-1.8680644875333163E-2</v>
      </c>
      <c r="F54">
        <f t="shared" si="5"/>
        <v>1.4222840820182794</v>
      </c>
      <c r="G54">
        <f t="shared" si="6"/>
        <v>1.2416461549870863</v>
      </c>
      <c r="H54">
        <f t="shared" si="7"/>
        <v>1.1583538450129136</v>
      </c>
      <c r="I54">
        <f t="shared" si="8"/>
        <v>1.3417836302562012</v>
      </c>
      <c r="J54" s="35"/>
    </row>
    <row r="55" spans="1:10" x14ac:dyDescent="0.25">
      <c r="A55" s="1">
        <v>42736</v>
      </c>
      <c r="B55" s="34">
        <v>49</v>
      </c>
      <c r="C55" s="11">
        <v>3.35</v>
      </c>
      <c r="D55">
        <f t="shared" si="3"/>
        <v>1.6987937954821986</v>
      </c>
      <c r="E55">
        <f t="shared" si="4"/>
        <v>1.1367190387735482E-2</v>
      </c>
      <c r="F55">
        <f t="shared" si="5"/>
        <v>1.9719874236114163</v>
      </c>
      <c r="G55">
        <f t="shared" si="6"/>
        <v>1.8322822741446398</v>
      </c>
      <c r="H55">
        <f t="shared" si="7"/>
        <v>1.5177177258553602</v>
      </c>
      <c r="I55">
        <f t="shared" si="8"/>
        <v>2.3034670953755665</v>
      </c>
      <c r="J55" s="35"/>
    </row>
    <row r="56" spans="1:10" x14ac:dyDescent="0.25">
      <c r="A56" s="1">
        <v>42767</v>
      </c>
      <c r="B56" s="34">
        <v>50</v>
      </c>
      <c r="C56" s="11">
        <v>4.3</v>
      </c>
      <c r="D56">
        <f t="shared" si="3"/>
        <v>1.7960620012002504</v>
      </c>
      <c r="E56">
        <f t="shared" si="4"/>
        <v>9.7268205718051837E-2</v>
      </c>
      <c r="F56">
        <f t="shared" si="5"/>
        <v>2.3941267044937469</v>
      </c>
      <c r="G56">
        <f t="shared" si="6"/>
        <v>1.2988327526318977</v>
      </c>
      <c r="H56">
        <f t="shared" si="7"/>
        <v>3.0011672473681021</v>
      </c>
      <c r="I56">
        <f t="shared" si="8"/>
        <v>9.0070048466750308</v>
      </c>
      <c r="J56" s="35"/>
    </row>
    <row r="57" spans="1:10" x14ac:dyDescent="0.25">
      <c r="A57" s="1">
        <v>42795</v>
      </c>
      <c r="B57" s="34">
        <v>51</v>
      </c>
      <c r="C57" s="11">
        <v>4.7699999999999996</v>
      </c>
      <c r="D57">
        <f t="shared" si="3"/>
        <v>2.0249527666205123</v>
      </c>
      <c r="E57">
        <f t="shared" si="4"/>
        <v>0.22889076542026188</v>
      </c>
      <c r="F57">
        <f t="shared" si="5"/>
        <v>2.3556105004665153</v>
      </c>
      <c r="G57">
        <f t="shared" si="6"/>
        <v>1.1362530215173066</v>
      </c>
      <c r="H57">
        <f t="shared" si="7"/>
        <v>3.633746978482693</v>
      </c>
      <c r="I57">
        <f t="shared" si="8"/>
        <v>13.2041171036321</v>
      </c>
      <c r="J57" s="35"/>
    </row>
    <row r="58" spans="1:10" x14ac:dyDescent="0.25">
      <c r="A58" s="1">
        <v>42826</v>
      </c>
      <c r="B58" s="34">
        <v>52</v>
      </c>
      <c r="C58" s="11">
        <v>3.37</v>
      </c>
      <c r="D58">
        <f t="shared" si="3"/>
        <v>2.2896287372059412</v>
      </c>
      <c r="E58">
        <f t="shared" si="4"/>
        <v>0.26467597058542891</v>
      </c>
      <c r="F58">
        <f t="shared" si="5"/>
        <v>1.4718543426880848</v>
      </c>
      <c r="G58">
        <f t="shared" si="6"/>
        <v>1.947536713716769</v>
      </c>
      <c r="H58">
        <f t="shared" si="7"/>
        <v>1.4224632862832312</v>
      </c>
      <c r="I58">
        <f t="shared" si="8"/>
        <v>2.0234018008236898</v>
      </c>
      <c r="J58" s="35"/>
    </row>
    <row r="59" spans="1:10" x14ac:dyDescent="0.25">
      <c r="A59" s="1">
        <v>42856</v>
      </c>
      <c r="B59" s="34">
        <v>53</v>
      </c>
      <c r="C59" s="11">
        <v>4.0199999999999996</v>
      </c>
      <c r="D59">
        <f t="shared" si="3"/>
        <v>2.6170891852533997</v>
      </c>
      <c r="E59">
        <f t="shared" si="4"/>
        <v>0.32746044804745855</v>
      </c>
      <c r="F59">
        <f t="shared" si="5"/>
        <v>1.5360577020651909</v>
      </c>
      <c r="G59">
        <f t="shared" si="6"/>
        <v>1.8866857979664799</v>
      </c>
      <c r="H59">
        <f t="shared" si="7"/>
        <v>2.1333142020335196</v>
      </c>
      <c r="I59">
        <f t="shared" si="8"/>
        <v>4.5510294845979127</v>
      </c>
      <c r="J59" s="35"/>
    </row>
    <row r="60" spans="1:10" x14ac:dyDescent="0.25">
      <c r="A60" s="1">
        <v>42887</v>
      </c>
      <c r="B60" s="34">
        <v>54</v>
      </c>
      <c r="C60" s="11">
        <v>3.62</v>
      </c>
      <c r="D60">
        <f t="shared" si="3"/>
        <v>2.959630169992169</v>
      </c>
      <c r="E60">
        <f t="shared" si="4"/>
        <v>0.34254098473876926</v>
      </c>
      <c r="F60">
        <f t="shared" si="5"/>
        <v>1.2231257934533011</v>
      </c>
      <c r="G60">
        <f t="shared" si="6"/>
        <v>2.9297529198158161</v>
      </c>
      <c r="H60">
        <f t="shared" si="7"/>
        <v>0.69024708018418401</v>
      </c>
      <c r="I60">
        <f t="shared" si="8"/>
        <v>0.47644103170279134</v>
      </c>
      <c r="J60" s="35"/>
    </row>
    <row r="61" spans="1:10" x14ac:dyDescent="0.25">
      <c r="A61" s="5">
        <v>42917</v>
      </c>
      <c r="B61" s="34">
        <v>55</v>
      </c>
      <c r="C61" s="14">
        <v>3.69</v>
      </c>
      <c r="D61">
        <f t="shared" si="3"/>
        <v>3.3275189047369396</v>
      </c>
      <c r="E61">
        <f t="shared" si="4"/>
        <v>0.36788873474477057</v>
      </c>
      <c r="F61">
        <f t="shared" si="5"/>
        <v>1.1089343458716479</v>
      </c>
      <c r="G61">
        <f t="shared" si="6"/>
        <v>2.7270420311679384</v>
      </c>
      <c r="H61">
        <f t="shared" si="7"/>
        <v>0.96295796883206153</v>
      </c>
      <c r="I61">
        <f t="shared" si="8"/>
        <v>0.92728804973716961</v>
      </c>
      <c r="J61" s="35"/>
    </row>
    <row r="62" spans="1:10" x14ac:dyDescent="0.25">
      <c r="A62" s="5">
        <v>42948</v>
      </c>
      <c r="B62" s="34">
        <v>56</v>
      </c>
      <c r="C62" s="14">
        <v>2.37</v>
      </c>
      <c r="D62">
        <f t="shared" si="3"/>
        <v>3.6532758639426706</v>
      </c>
      <c r="E62">
        <f t="shared" si="4"/>
        <v>0.325756959205731</v>
      </c>
      <c r="F62">
        <f t="shared" si="5"/>
        <v>0.64873283274104032</v>
      </c>
      <c r="G62">
        <f t="shared" si="6"/>
        <v>4.9839433442861303</v>
      </c>
      <c r="H62">
        <f t="shared" si="7"/>
        <v>-2.6139433442861302</v>
      </c>
      <c r="I62">
        <f t="shared" si="8"/>
        <v>6.8326998071377583</v>
      </c>
      <c r="J62" s="35"/>
    </row>
    <row r="63" spans="1:10" x14ac:dyDescent="0.25">
      <c r="A63" s="5">
        <v>42979</v>
      </c>
      <c r="B63" s="34">
        <v>57</v>
      </c>
      <c r="C63" s="14">
        <v>2.7</v>
      </c>
      <c r="D63">
        <f t="shared" si="3"/>
        <v>3.9394104666037881</v>
      </c>
      <c r="E63">
        <f t="shared" si="4"/>
        <v>0.28613460266111757</v>
      </c>
      <c r="F63">
        <f t="shared" si="5"/>
        <v>0.68538173995554763</v>
      </c>
      <c r="G63">
        <f t="shared" si="6"/>
        <v>4.9822572157008116</v>
      </c>
      <c r="H63">
        <f t="shared" si="7"/>
        <v>-2.2822572157008114</v>
      </c>
      <c r="I63">
        <f t="shared" si="8"/>
        <v>5.2086979986184199</v>
      </c>
      <c r="J63" s="35"/>
    </row>
    <row r="64" spans="1:10" x14ac:dyDescent="0.25">
      <c r="A64" s="5">
        <v>43009</v>
      </c>
      <c r="B64" s="34">
        <v>58</v>
      </c>
      <c r="C64" s="14">
        <v>5.48</v>
      </c>
      <c r="D64">
        <f t="shared" si="3"/>
        <v>4.2213301110278048</v>
      </c>
      <c r="E64">
        <f t="shared" si="4"/>
        <v>0.28191964442401662</v>
      </c>
      <c r="F64">
        <f t="shared" si="5"/>
        <v>1.2981690263180428</v>
      </c>
      <c r="G64">
        <f t="shared" si="6"/>
        <v>5.7435522816190741</v>
      </c>
      <c r="H64">
        <f t="shared" si="7"/>
        <v>-0.26355228161907363</v>
      </c>
      <c r="I64">
        <f t="shared" si="8"/>
        <v>6.9459805146619494E-2</v>
      </c>
      <c r="J64" s="35"/>
    </row>
    <row r="65" spans="1:10" x14ac:dyDescent="0.25">
      <c r="A65" s="5">
        <v>43040</v>
      </c>
      <c r="B65" s="34">
        <v>59</v>
      </c>
      <c r="C65" s="14">
        <v>6.32</v>
      </c>
      <c r="D65">
        <f t="shared" si="3"/>
        <v>4.5014204329940446</v>
      </c>
      <c r="E65">
        <f t="shared" si="4"/>
        <v>0.28009032196623984</v>
      </c>
      <c r="F65">
        <f t="shared" si="5"/>
        <v>1.4040012689497563</v>
      </c>
      <c r="G65">
        <f t="shared" si="6"/>
        <v>6.4403509237165286</v>
      </c>
      <c r="H65">
        <f t="shared" si="7"/>
        <v>-0.12035092371652834</v>
      </c>
      <c r="I65">
        <f t="shared" si="8"/>
        <v>1.4484344839421622E-2</v>
      </c>
      <c r="J65" s="35"/>
    </row>
    <row r="66" spans="1:10" x14ac:dyDescent="0.25">
      <c r="A66" s="5">
        <v>43070</v>
      </c>
      <c r="B66" s="34">
        <v>60</v>
      </c>
      <c r="C66" s="14">
        <v>6.16</v>
      </c>
      <c r="D66">
        <f t="shared" si="3"/>
        <v>4.7717187845264339</v>
      </c>
      <c r="E66">
        <f t="shared" si="4"/>
        <v>0.27029835153238935</v>
      </c>
      <c r="F66">
        <f t="shared" si="5"/>
        <v>1.2909394451272855</v>
      </c>
      <c r="G66">
        <f t="shared" si="6"/>
        <v>6.8006666347792182</v>
      </c>
      <c r="H66">
        <f t="shared" si="7"/>
        <v>-0.64066663477921804</v>
      </c>
      <c r="I66">
        <f t="shared" si="8"/>
        <v>0.41045373691932796</v>
      </c>
      <c r="J66" s="35"/>
    </row>
    <row r="67" spans="1:10" x14ac:dyDescent="0.25">
      <c r="A67" s="5">
        <v>43101</v>
      </c>
      <c r="B67" s="34">
        <v>61</v>
      </c>
      <c r="C67" s="14">
        <v>5.47</v>
      </c>
      <c r="D67">
        <f t="shared" si="3"/>
        <v>4.9927112090043879</v>
      </c>
      <c r="E67">
        <f t="shared" si="4"/>
        <v>0.22099242447795397</v>
      </c>
      <c r="F67">
        <f t="shared" si="5"/>
        <v>1.0955971156783149</v>
      </c>
      <c r="G67">
        <f t="shared" si="6"/>
        <v>9.9427943819412512</v>
      </c>
      <c r="H67">
        <f t="shared" si="7"/>
        <v>-4.4727943819412515</v>
      </c>
      <c r="I67">
        <f t="shared" si="8"/>
        <v>20.005889583125221</v>
      </c>
      <c r="J67" s="35"/>
    </row>
    <row r="68" spans="1:10" x14ac:dyDescent="0.25">
      <c r="A68" s="5">
        <v>43132</v>
      </c>
      <c r="B68" s="34">
        <v>62</v>
      </c>
      <c r="C68" s="14">
        <v>22.88</v>
      </c>
      <c r="D68">
        <f t="shared" si="3"/>
        <v>5.3081131692588484</v>
      </c>
      <c r="E68">
        <f t="shared" si="4"/>
        <v>0.31540196025446043</v>
      </c>
      <c r="F68">
        <f t="shared" si="5"/>
        <v>4.3103828555325707</v>
      </c>
      <c r="G68">
        <f t="shared" si="6"/>
        <v>12.482267098236154</v>
      </c>
      <c r="H68">
        <f t="shared" si="7"/>
        <v>10.397732901763845</v>
      </c>
      <c r="I68">
        <f t="shared" si="8"/>
        <v>108.1128494964224</v>
      </c>
      <c r="J68" s="35"/>
    </row>
    <row r="69" spans="1:10" x14ac:dyDescent="0.25">
      <c r="A69" s="5">
        <v>43160</v>
      </c>
      <c r="B69" s="34">
        <v>63</v>
      </c>
      <c r="C69" s="14">
        <v>13.11</v>
      </c>
      <c r="D69">
        <f t="shared" si="3"/>
        <v>5.6222525963696564</v>
      </c>
      <c r="E69">
        <f t="shared" si="4"/>
        <v>0.314139427110808</v>
      </c>
      <c r="F69">
        <f t="shared" si="5"/>
        <v>2.3318055842004064</v>
      </c>
      <c r="G69">
        <f t="shared" si="6"/>
        <v>13.246811288613866</v>
      </c>
      <c r="H69">
        <f t="shared" si="7"/>
        <v>-0.13681128861386682</v>
      </c>
      <c r="I69">
        <f t="shared" si="8"/>
        <v>1.8717328692186765E-2</v>
      </c>
      <c r="J69" s="35"/>
    </row>
    <row r="70" spans="1:10" x14ac:dyDescent="0.25">
      <c r="A70" s="5">
        <v>43191</v>
      </c>
      <c r="B70" s="34">
        <v>64</v>
      </c>
      <c r="C70" s="14">
        <v>7.48</v>
      </c>
      <c r="D70">
        <f t="shared" si="3"/>
        <v>5.9178195815678958</v>
      </c>
      <c r="E70">
        <f t="shared" si="4"/>
        <v>0.29556698519823943</v>
      </c>
      <c r="F70">
        <f t="shared" si="5"/>
        <v>1.2639790545993992</v>
      </c>
      <c r="G70">
        <f t="shared" si="6"/>
        <v>8.7375043796586294</v>
      </c>
      <c r="H70">
        <f t="shared" si="7"/>
        <v>-1.2575043796586289</v>
      </c>
      <c r="I70">
        <f t="shared" si="8"/>
        <v>1.5813172648606333</v>
      </c>
      <c r="J70" s="35"/>
    </row>
    <row r="71" spans="1:10" x14ac:dyDescent="0.25">
      <c r="A71" s="5">
        <v>43221</v>
      </c>
      <c r="B71" s="34">
        <v>65</v>
      </c>
      <c r="C71" s="14">
        <v>6.27</v>
      </c>
      <c r="D71">
        <f t="shared" si="3"/>
        <v>6.1670513246023724</v>
      </c>
      <c r="E71">
        <f t="shared" si="4"/>
        <v>0.24923174303447659</v>
      </c>
      <c r="F71">
        <f t="shared" si="5"/>
        <v>1.0166933385144585</v>
      </c>
      <c r="G71">
        <f t="shared" si="6"/>
        <v>9.5441202917895147</v>
      </c>
      <c r="H71">
        <f t="shared" si="7"/>
        <v>-3.2741202917895151</v>
      </c>
      <c r="I71">
        <f t="shared" si="8"/>
        <v>10.71986368510786</v>
      </c>
      <c r="J71" s="35"/>
    </row>
    <row r="72" spans="1:10" x14ac:dyDescent="0.25">
      <c r="A72" s="5">
        <v>43252</v>
      </c>
      <c r="B72" s="34">
        <v>66</v>
      </c>
      <c r="C72" s="14">
        <v>6.28</v>
      </c>
      <c r="D72">
        <f t="shared" si="3"/>
        <v>6.3884168851868601</v>
      </c>
      <c r="E72">
        <f t="shared" si="4"/>
        <v>0.22136556058448775</v>
      </c>
      <c r="F72">
        <f t="shared" si="5"/>
        <v>0.98302914679249387</v>
      </c>
      <c r="G72">
        <f t="shared" si="6"/>
        <v>7.8479213181243015</v>
      </c>
      <c r="H72">
        <f t="shared" si="7"/>
        <v>-1.5679213181243012</v>
      </c>
      <c r="I72">
        <f t="shared" si="8"/>
        <v>2.4583772598286462</v>
      </c>
      <c r="J72" s="35"/>
    </row>
    <row r="73" spans="1:10" x14ac:dyDescent="0.25">
      <c r="A73" s="5">
        <v>43282</v>
      </c>
      <c r="B73" s="34">
        <v>67</v>
      </c>
      <c r="C73" s="14">
        <v>12.77</v>
      </c>
      <c r="D73">
        <f t="shared" si="3"/>
        <v>6.7164254050893284</v>
      </c>
      <c r="E73">
        <f t="shared" si="4"/>
        <v>0.32800851990246827</v>
      </c>
      <c r="F73">
        <f t="shared" si="5"/>
        <v>1.9013089894996249</v>
      </c>
      <c r="G73">
        <f t="shared" si="6"/>
        <v>7.3298147728553502</v>
      </c>
      <c r="H73">
        <f t="shared" si="7"/>
        <v>5.4401852271446494</v>
      </c>
      <c r="I73">
        <f t="shared" si="8"/>
        <v>29.59561530564288</v>
      </c>
      <c r="J73" s="35"/>
    </row>
    <row r="74" spans="1:10" x14ac:dyDescent="0.25">
      <c r="A74" s="5">
        <v>43313</v>
      </c>
      <c r="B74" s="34">
        <v>68</v>
      </c>
      <c r="C74" s="14">
        <v>9.49</v>
      </c>
      <c r="D74">
        <f t="shared" si="3"/>
        <v>7.209298551022628</v>
      </c>
      <c r="E74">
        <f t="shared" si="4"/>
        <v>0.49287314593329956</v>
      </c>
      <c r="F74">
        <f t="shared" si="5"/>
        <v>1.3163555279110835</v>
      </c>
      <c r="G74">
        <f t="shared" si="6"/>
        <v>4.5699555752170138</v>
      </c>
      <c r="H74">
        <f t="shared" si="7"/>
        <v>4.9200444247829864</v>
      </c>
      <c r="I74">
        <f t="shared" si="8"/>
        <v>24.206837141838147</v>
      </c>
      <c r="J74" s="35"/>
    </row>
    <row r="75" spans="1:10" x14ac:dyDescent="0.25">
      <c r="A75" s="5">
        <v>43344</v>
      </c>
      <c r="B75" s="34">
        <v>69</v>
      </c>
      <c r="C75" s="14">
        <v>5.96</v>
      </c>
      <c r="D75">
        <f t="shared" si="3"/>
        <v>7.7237732479650925</v>
      </c>
      <c r="E75">
        <f t="shared" si="4"/>
        <v>0.5144746969424645</v>
      </c>
      <c r="F75">
        <f t="shared" si="5"/>
        <v>0.77164357479943158</v>
      </c>
      <c r="G75">
        <f t="shared" si="6"/>
        <v>5.2789278390960268</v>
      </c>
      <c r="H75">
        <f t="shared" si="7"/>
        <v>0.68107216090397316</v>
      </c>
      <c r="I75">
        <f t="shared" si="8"/>
        <v>0.46385928835840751</v>
      </c>
      <c r="J75" s="35"/>
    </row>
    <row r="76" spans="1:10" x14ac:dyDescent="0.25">
      <c r="A76" s="5">
        <v>43374</v>
      </c>
      <c r="B76" s="34">
        <v>70</v>
      </c>
      <c r="C76" s="14">
        <v>4.99</v>
      </c>
      <c r="D76">
        <f t="shared" si="3"/>
        <v>8.1427220296376444</v>
      </c>
      <c r="E76">
        <f t="shared" si="4"/>
        <v>0.4189487816725519</v>
      </c>
      <c r="F76">
        <f t="shared" si="5"/>
        <v>0.61281718592843304</v>
      </c>
      <c r="G76">
        <f t="shared" si="6"/>
        <v>10.694638313207259</v>
      </c>
      <c r="H76">
        <f t="shared" si="7"/>
        <v>-5.7046383132072584</v>
      </c>
      <c r="I76">
        <f t="shared" si="8"/>
        <v>32.542898284512155</v>
      </c>
      <c r="J76" s="35"/>
    </row>
    <row r="77" spans="1:10" x14ac:dyDescent="0.25">
      <c r="A77" s="5">
        <v>43405</v>
      </c>
      <c r="B77" s="34">
        <v>71</v>
      </c>
      <c r="C77" s="14">
        <v>8.76</v>
      </c>
      <c r="D77">
        <f t="shared" si="3"/>
        <v>8.5111867927021692</v>
      </c>
      <c r="E77">
        <f t="shared" si="4"/>
        <v>0.3684647630645248</v>
      </c>
      <c r="F77">
        <f t="shared" si="5"/>
        <v>1.0292336678019067</v>
      </c>
      <c r="G77">
        <f t="shared" si="6"/>
        <v>12.020596683409606</v>
      </c>
      <c r="H77">
        <f t="shared" si="7"/>
        <v>-3.2605966834096058</v>
      </c>
      <c r="I77">
        <f t="shared" si="8"/>
        <v>10.631490731861721</v>
      </c>
      <c r="J77" s="35"/>
    </row>
    <row r="78" spans="1:10" x14ac:dyDescent="0.25">
      <c r="A78" s="5">
        <v>43435</v>
      </c>
      <c r="B78" s="34">
        <v>72</v>
      </c>
      <c r="C78" s="14">
        <v>8.16</v>
      </c>
      <c r="D78">
        <f t="shared" si="3"/>
        <v>8.824030504299067</v>
      </c>
      <c r="E78">
        <f t="shared" si="4"/>
        <v>0.31284371159689783</v>
      </c>
      <c r="F78">
        <f t="shared" si="5"/>
        <v>0.92474748313986999</v>
      </c>
      <c r="G78">
        <f t="shared" si="6"/>
        <v>11.463092452325094</v>
      </c>
      <c r="H78">
        <f t="shared" si="7"/>
        <v>-3.3030924523250942</v>
      </c>
      <c r="I78">
        <f t="shared" si="8"/>
        <v>10.910419748607005</v>
      </c>
      <c r="J78" s="35"/>
    </row>
    <row r="79" spans="1:10" x14ac:dyDescent="0.25">
      <c r="A79" s="32">
        <v>43466</v>
      </c>
      <c r="B79" s="34">
        <v>73</v>
      </c>
      <c r="G79">
        <f>($D$78+$E$78*(B79-$B$78))*F67</f>
        <v>10.010333037251185</v>
      </c>
      <c r="J79" s="35"/>
    </row>
    <row r="80" spans="1:10" x14ac:dyDescent="0.25">
      <c r="A80" s="32">
        <v>43497</v>
      </c>
      <c r="B80" s="34">
        <v>74</v>
      </c>
      <c r="G80">
        <f t="shared" ref="G80:G90" si="9">($D$78+$E$78*(B80-$B$78))*F68</f>
        <v>40.731902144284014</v>
      </c>
      <c r="J80" s="35"/>
    </row>
    <row r="81" spans="1:10" x14ac:dyDescent="0.25">
      <c r="A81" s="32">
        <v>43525</v>
      </c>
      <c r="B81" s="34">
        <v>75</v>
      </c>
      <c r="G81">
        <f t="shared" si="9"/>
        <v>22.764395746130177</v>
      </c>
      <c r="J81" s="35"/>
    </row>
    <row r="82" spans="1:10" x14ac:dyDescent="0.25">
      <c r="A82" s="32">
        <v>43556</v>
      </c>
      <c r="B82" s="34">
        <v>76</v>
      </c>
      <c r="G82">
        <f t="shared" si="9"/>
        <v>12.73510132986665</v>
      </c>
      <c r="J82" s="35"/>
    </row>
    <row r="83" spans="1:10" x14ac:dyDescent="0.25">
      <c r="A83" s="32">
        <v>43586</v>
      </c>
      <c r="B83" s="34">
        <v>77</v>
      </c>
      <c r="G83">
        <f t="shared" si="9"/>
        <v>10.561663620452762</v>
      </c>
      <c r="J83" s="35"/>
    </row>
    <row r="84" spans="1:10" x14ac:dyDescent="0.25">
      <c r="A84" s="32">
        <v>43617</v>
      </c>
      <c r="B84" s="34">
        <v>78</v>
      </c>
      <c r="G84">
        <f t="shared" si="9"/>
        <v>10.519486099255024</v>
      </c>
      <c r="J84" s="35"/>
    </row>
    <row r="85" spans="1:10" x14ac:dyDescent="0.25">
      <c r="A85" s="32">
        <v>43647</v>
      </c>
      <c r="B85" s="34">
        <v>79</v>
      </c>
      <c r="G85">
        <f t="shared" si="9"/>
        <v>20.940896449615995</v>
      </c>
      <c r="J85" s="35"/>
    </row>
    <row r="86" spans="1:10" x14ac:dyDescent="0.25">
      <c r="A86" s="32">
        <v>43678</v>
      </c>
      <c r="B86" s="34">
        <v>80</v>
      </c>
      <c r="G86">
        <f>($D$78+$E$78*(B86-$B$78))*F74</f>
        <v>14.91006972585248</v>
      </c>
      <c r="J86" s="35"/>
    </row>
    <row r="87" spans="1:10" x14ac:dyDescent="0.25">
      <c r="A87" s="32">
        <v>43709</v>
      </c>
      <c r="B87" s="34">
        <v>81</v>
      </c>
      <c r="G87">
        <f t="shared" si="9"/>
        <v>8.9816410022079367</v>
      </c>
      <c r="J87" s="35"/>
    </row>
    <row r="88" spans="1:10" x14ac:dyDescent="0.25">
      <c r="A88" s="32">
        <v>43739</v>
      </c>
      <c r="B88" s="34">
        <v>82</v>
      </c>
      <c r="G88">
        <f t="shared" si="9"/>
        <v>7.3246775719533783</v>
      </c>
      <c r="J88" s="35"/>
    </row>
    <row r="89" spans="1:10" x14ac:dyDescent="0.25">
      <c r="A89" s="32">
        <v>43770</v>
      </c>
      <c r="B89" s="34">
        <v>83</v>
      </c>
      <c r="G89">
        <f t="shared" si="9"/>
        <v>12.623871368827645</v>
      </c>
      <c r="J89" s="35"/>
    </row>
    <row r="90" spans="1:10" x14ac:dyDescent="0.25">
      <c r="A90" s="32">
        <v>43800</v>
      </c>
      <c r="B90" s="34">
        <v>84</v>
      </c>
      <c r="G90">
        <f t="shared" si="9"/>
        <v>11.631617218984399</v>
      </c>
      <c r="J90" s="35"/>
    </row>
    <row r="91" spans="1:10" x14ac:dyDescent="0.25">
      <c r="A91" s="32">
        <v>43831</v>
      </c>
      <c r="B91" s="34">
        <v>85</v>
      </c>
      <c r="G91">
        <f t="shared" ref="G91:G102" si="10">($D$78+$E$78*(B91-$B$78))*F67</f>
        <v>14.123341054255102</v>
      </c>
      <c r="J91" s="35"/>
    </row>
    <row r="92" spans="1:10" x14ac:dyDescent="0.25">
      <c r="A92" s="32">
        <v>43862</v>
      </c>
      <c r="B92" s="34">
        <v>86</v>
      </c>
      <c r="G92">
        <f t="shared" si="10"/>
        <v>56.913616195425348</v>
      </c>
      <c r="J92" s="35"/>
    </row>
    <row r="93" spans="1:10" x14ac:dyDescent="0.25">
      <c r="A93" s="32">
        <v>43891</v>
      </c>
      <c r="B93" s="34">
        <v>87</v>
      </c>
      <c r="G93">
        <f t="shared" si="10"/>
        <v>31.518284310333708</v>
      </c>
      <c r="J93" s="35"/>
    </row>
    <row r="94" spans="1:10" x14ac:dyDescent="0.25">
      <c r="A94" s="32">
        <v>43922</v>
      </c>
      <c r="B94" s="34">
        <v>88</v>
      </c>
      <c r="G94">
        <f t="shared" si="10"/>
        <v>17.480236115726019</v>
      </c>
      <c r="J94" s="35"/>
    </row>
    <row r="95" spans="1:10" x14ac:dyDescent="0.25">
      <c r="A95" s="32">
        <v>43952</v>
      </c>
      <c r="B95" s="34">
        <v>89</v>
      </c>
      <c r="G95">
        <f t="shared" si="10"/>
        <v>14.378457031373216</v>
      </c>
      <c r="J95" s="35"/>
    </row>
    <row r="96" spans="1:10" x14ac:dyDescent="0.25">
      <c r="A96" s="32">
        <v>43983</v>
      </c>
      <c r="B96" s="34">
        <v>90</v>
      </c>
      <c r="G96">
        <f t="shared" si="10"/>
        <v>14.20989994194097</v>
      </c>
      <c r="J96" s="35"/>
    </row>
    <row r="97" spans="1:10" x14ac:dyDescent="0.25">
      <c r="A97" s="32">
        <v>44013</v>
      </c>
      <c r="B97" s="34">
        <v>91</v>
      </c>
      <c r="G97">
        <f t="shared" si="10"/>
        <v>28.078647183627314</v>
      </c>
      <c r="J97" s="35"/>
    </row>
    <row r="98" spans="1:10" x14ac:dyDescent="0.25">
      <c r="A98" s="32">
        <v>44044</v>
      </c>
      <c r="B98" s="34">
        <v>92</v>
      </c>
      <c r="G98">
        <f t="shared" si="10"/>
        <v>19.851832315446046</v>
      </c>
      <c r="J98" s="35"/>
    </row>
    <row r="99" spans="1:10" x14ac:dyDescent="0.25">
      <c r="A99" s="32">
        <v>44075</v>
      </c>
      <c r="B99" s="34">
        <v>93</v>
      </c>
      <c r="G99">
        <f t="shared" si="10"/>
        <v>11.878487081849768</v>
      </c>
      <c r="J99" s="35"/>
    </row>
    <row r="100" spans="1:10" x14ac:dyDescent="0.25">
      <c r="A100" s="32">
        <v>44105</v>
      </c>
      <c r="B100" s="34">
        <v>94</v>
      </c>
      <c r="G100">
        <f t="shared" si="10"/>
        <v>9.6252696076679847</v>
      </c>
      <c r="J100" s="35"/>
    </row>
    <row r="101" spans="1:10" x14ac:dyDescent="0.25">
      <c r="A101" s="32">
        <v>44136</v>
      </c>
      <c r="B101" s="34">
        <v>95</v>
      </c>
      <c r="G101">
        <f t="shared" si="10"/>
        <v>16.487742737655289</v>
      </c>
      <c r="J101" s="35"/>
    </row>
    <row r="102" spans="1:10" x14ac:dyDescent="0.25">
      <c r="A102" s="32">
        <v>44166</v>
      </c>
      <c r="B102" s="34">
        <v>96</v>
      </c>
      <c r="G102">
        <f t="shared" si="10"/>
        <v>15.103234437968799</v>
      </c>
      <c r="J102" s="35"/>
    </row>
    <row r="103" spans="1:10" x14ac:dyDescent="0.25">
      <c r="A103" s="32">
        <v>44197</v>
      </c>
      <c r="B103" s="34">
        <v>97</v>
      </c>
      <c r="G103">
        <f t="shared" ref="G103:G114" si="11">($D$78+$E$78*(B103-$B$78))*F67</f>
        <v>18.236349071259021</v>
      </c>
      <c r="J103" s="35"/>
    </row>
    <row r="104" spans="1:10" x14ac:dyDescent="0.25">
      <c r="A104" s="32">
        <v>44228</v>
      </c>
      <c r="B104" s="34">
        <v>98</v>
      </c>
      <c r="G104">
        <f t="shared" si="11"/>
        <v>73.095330246566675</v>
      </c>
      <c r="J104" s="35"/>
    </row>
    <row r="105" spans="1:10" x14ac:dyDescent="0.25">
      <c r="A105" s="32">
        <v>44256</v>
      </c>
      <c r="B105" s="34">
        <v>99</v>
      </c>
      <c r="G105">
        <f t="shared" si="11"/>
        <v>40.27217287453724</v>
      </c>
      <c r="J105" s="35"/>
    </row>
    <row r="106" spans="1:10" x14ac:dyDescent="0.25">
      <c r="A106" s="32">
        <v>44287</v>
      </c>
      <c r="B106" s="34">
        <v>100</v>
      </c>
      <c r="G106">
        <f t="shared" si="11"/>
        <v>22.225370901585386</v>
      </c>
      <c r="J106" s="35"/>
    </row>
    <row r="107" spans="1:10" x14ac:dyDescent="0.25">
      <c r="A107" s="32">
        <v>44317</v>
      </c>
      <c r="B107" s="34">
        <v>101</v>
      </c>
      <c r="G107">
        <f t="shared" si="11"/>
        <v>18.19525044229367</v>
      </c>
      <c r="J107" s="35"/>
    </row>
    <row r="108" spans="1:10" x14ac:dyDescent="0.25">
      <c r="A108" s="32">
        <v>44348</v>
      </c>
      <c r="B108" s="34">
        <v>102</v>
      </c>
      <c r="G108">
        <f t="shared" si="11"/>
        <v>17.900313784626917</v>
      </c>
      <c r="J108" s="35"/>
    </row>
    <row r="109" spans="1:10" x14ac:dyDescent="0.25">
      <c r="A109" s="32">
        <v>44378</v>
      </c>
      <c r="B109" s="34">
        <v>103</v>
      </c>
      <c r="G109">
        <f t="shared" si="11"/>
        <v>35.216397917638631</v>
      </c>
      <c r="J109" s="35"/>
    </row>
    <row r="110" spans="1:10" x14ac:dyDescent="0.25">
      <c r="A110" s="32">
        <v>44409</v>
      </c>
      <c r="B110" s="34">
        <v>104</v>
      </c>
      <c r="G110">
        <f t="shared" si="11"/>
        <v>24.793594905039612</v>
      </c>
      <c r="J110" s="35"/>
    </row>
    <row r="111" spans="1:10" x14ac:dyDescent="0.25">
      <c r="A111" s="32">
        <v>44440</v>
      </c>
      <c r="B111" s="34">
        <v>105</v>
      </c>
      <c r="G111">
        <f t="shared" si="11"/>
        <v>14.7753331614916</v>
      </c>
      <c r="J111" s="35"/>
    </row>
    <row r="112" spans="1:10" x14ac:dyDescent="0.25">
      <c r="A112" s="32">
        <v>44470</v>
      </c>
      <c r="B112" s="34">
        <v>106</v>
      </c>
      <c r="G112">
        <f t="shared" si="11"/>
        <v>11.925861643382591</v>
      </c>
      <c r="J112" s="35"/>
    </row>
    <row r="113" spans="1:10" x14ac:dyDescent="0.25">
      <c r="A113" s="32">
        <v>44501</v>
      </c>
      <c r="B113" s="34">
        <v>107</v>
      </c>
      <c r="G113">
        <f t="shared" si="11"/>
        <v>20.351614106482934</v>
      </c>
      <c r="J113" s="35"/>
    </row>
    <row r="114" spans="1:10" x14ac:dyDescent="0.25">
      <c r="A114" s="32">
        <v>44531</v>
      </c>
      <c r="B114" s="34">
        <v>108</v>
      </c>
      <c r="G114">
        <f t="shared" si="11"/>
        <v>18.5748516569532</v>
      </c>
      <c r="J114" s="35"/>
    </row>
    <row r="115" spans="1:10" x14ac:dyDescent="0.25">
      <c r="A115" s="32">
        <v>44562</v>
      </c>
      <c r="B115" s="34">
        <v>109</v>
      </c>
      <c r="G115">
        <f t="shared" ref="G115:G126" si="12">($D$78+$E$78*(B115-$B$78))*F67</f>
        <v>22.349357088262938</v>
      </c>
    </row>
    <row r="116" spans="1:10" x14ac:dyDescent="0.25">
      <c r="A116" s="32">
        <v>44593</v>
      </c>
      <c r="B116" s="34">
        <v>110</v>
      </c>
      <c r="G116">
        <f t="shared" si="12"/>
        <v>89.277044297708017</v>
      </c>
    </row>
    <row r="117" spans="1:10" x14ac:dyDescent="0.25">
      <c r="A117" s="32">
        <v>44621</v>
      </c>
      <c r="B117" s="34">
        <v>111</v>
      </c>
      <c r="G117">
        <f t="shared" si="12"/>
        <v>49.026061438740776</v>
      </c>
    </row>
    <row r="118" spans="1:10" x14ac:dyDescent="0.25">
      <c r="A118" s="32">
        <v>44652</v>
      </c>
      <c r="B118" s="34">
        <v>112</v>
      </c>
      <c r="G118">
        <f t="shared" si="12"/>
        <v>26.970505687444756</v>
      </c>
    </row>
    <row r="119" spans="1:10" x14ac:dyDescent="0.25">
      <c r="A119" s="32">
        <v>44682</v>
      </c>
      <c r="B119" s="34">
        <v>113</v>
      </c>
      <c r="G119">
        <f t="shared" si="12"/>
        <v>22.012043853214124</v>
      </c>
    </row>
    <row r="120" spans="1:10" x14ac:dyDescent="0.25">
      <c r="A120" s="32">
        <v>44713</v>
      </c>
      <c r="B120" s="34">
        <v>114</v>
      </c>
      <c r="G120">
        <f t="shared" si="12"/>
        <v>21.590727627312862</v>
      </c>
    </row>
    <row r="121" spans="1:10" x14ac:dyDescent="0.25">
      <c r="A121" s="32">
        <v>44743</v>
      </c>
      <c r="B121" s="34">
        <v>115</v>
      </c>
      <c r="G121">
        <f t="shared" si="12"/>
        <v>42.35414865164995</v>
      </c>
    </row>
    <row r="122" spans="1:10" x14ac:dyDescent="0.25">
      <c r="A122" s="32">
        <v>44774</v>
      </c>
      <c r="B122" s="34">
        <v>116</v>
      </c>
      <c r="G122">
        <f t="shared" si="12"/>
        <v>29.735357494633178</v>
      </c>
    </row>
    <row r="123" spans="1:10" x14ac:dyDescent="0.25">
      <c r="A123" s="32">
        <v>44805</v>
      </c>
      <c r="B123" s="34">
        <v>117</v>
      </c>
      <c r="G123">
        <f t="shared" si="12"/>
        <v>17.672179241133431</v>
      </c>
    </row>
    <row r="124" spans="1:10" x14ac:dyDescent="0.25">
      <c r="A124" s="32">
        <v>44835</v>
      </c>
      <c r="B124" s="34">
        <v>118</v>
      </c>
      <c r="G124">
        <f t="shared" si="12"/>
        <v>14.226453679097199</v>
      </c>
    </row>
    <row r="125" spans="1:10" x14ac:dyDescent="0.25">
      <c r="A125" s="32">
        <v>44866</v>
      </c>
      <c r="B125" s="34">
        <v>119</v>
      </c>
      <c r="G125">
        <f t="shared" si="12"/>
        <v>24.215485475310579</v>
      </c>
    </row>
    <row r="126" spans="1:10" x14ac:dyDescent="0.25">
      <c r="A126" s="32">
        <v>44896</v>
      </c>
      <c r="B126" s="34">
        <v>120</v>
      </c>
      <c r="G126">
        <f t="shared" si="12"/>
        <v>22.046468875937599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9BD8-84E9-49B7-A659-96321EB22387}">
  <dimension ref="A1:N126"/>
  <sheetViews>
    <sheetView topLeftCell="A58" zoomScale="82" workbookViewId="0">
      <selection activeCell="G79" sqref="G79:G126"/>
    </sheetView>
  </sheetViews>
  <sheetFormatPr defaultRowHeight="15" x14ac:dyDescent="0.25"/>
  <cols>
    <col min="1" max="1" width="16.140625" customWidth="1"/>
    <col min="2" max="2" width="5.42578125" customWidth="1"/>
    <col min="3" max="3" width="10.85546875" customWidth="1"/>
    <col min="4" max="4" width="9.85546875" customWidth="1"/>
    <col min="6" max="6" width="14.140625" customWidth="1"/>
    <col min="9" max="9" width="12.5703125" customWidth="1"/>
    <col min="10" max="10" width="11.7109375" customWidth="1"/>
  </cols>
  <sheetData>
    <row r="1" spans="1:14" x14ac:dyDescent="0.25">
      <c r="A1" t="s">
        <v>118</v>
      </c>
      <c r="B1">
        <v>12</v>
      </c>
    </row>
    <row r="2" spans="1:14" x14ac:dyDescent="0.25">
      <c r="A2" t="s">
        <v>119</v>
      </c>
      <c r="B2">
        <v>0.31275619055835208</v>
      </c>
      <c r="F2" s="15" t="s">
        <v>130</v>
      </c>
      <c r="M2" t="s">
        <v>128</v>
      </c>
      <c r="N2">
        <f>AVERAGE(I19:I114)</f>
        <v>72.656971217899823</v>
      </c>
    </row>
    <row r="3" spans="1:14" x14ac:dyDescent="0.25">
      <c r="A3" t="s">
        <v>120</v>
      </c>
      <c r="B3">
        <v>0</v>
      </c>
      <c r="M3" t="s">
        <v>129</v>
      </c>
      <c r="N3">
        <f>SQRT(N2)</f>
        <v>8.5239058663208986</v>
      </c>
    </row>
    <row r="4" spans="1:14" x14ac:dyDescent="0.25">
      <c r="A4" t="s">
        <v>121</v>
      </c>
      <c r="B4">
        <v>1</v>
      </c>
    </row>
    <row r="6" spans="1:14" ht="42" customHeight="1" x14ac:dyDescent="0.25">
      <c r="A6" s="10" t="s">
        <v>0</v>
      </c>
      <c r="B6" s="33" t="s">
        <v>11</v>
      </c>
      <c r="C6" s="10" t="s">
        <v>9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</row>
    <row r="7" spans="1:14" x14ac:dyDescent="0.25">
      <c r="A7" s="1">
        <v>41275</v>
      </c>
      <c r="B7" s="34">
        <v>1</v>
      </c>
      <c r="C7" s="2">
        <v>8007.8308579389786</v>
      </c>
      <c r="D7" s="7">
        <f>AVERAGE($C$7:$C$18)</f>
        <v>8029.0107976886184</v>
      </c>
      <c r="E7" s="7">
        <f>1/$B$1*(($C$19-$C$7)/$B$1+($C$20-$C$8)/$B$1+($C$21-$C$9)/$B$1+($C$22-$C$10)/$B$1+($C$23-$C$11)/$B$1+($C$24-$C$12)/$B$1+($C$25-$C$13)/$B$1+($C$26-$C$14)/$B$1+($C$27-$C$15)/$B$1+($C$28-$C$16)/$B$1+($C$29-$C$17)/$B$1+($C$30-$C$18)/$B$1)</f>
        <v>3.311953045956507</v>
      </c>
      <c r="F7" s="36">
        <f>C7-$D$7</f>
        <v>-21.179939749639743</v>
      </c>
    </row>
    <row r="8" spans="1:14" x14ac:dyDescent="0.25">
      <c r="A8" s="1">
        <v>41306</v>
      </c>
      <c r="B8" s="34">
        <v>2</v>
      </c>
      <c r="C8" s="2">
        <v>8011.6754281800804</v>
      </c>
      <c r="D8" s="7">
        <f t="shared" ref="D8:D18" si="0">AVERAGE($C$7:$C$18)</f>
        <v>8029.0107976886184</v>
      </c>
      <c r="E8" s="7">
        <f t="shared" ref="E8:E18" si="1">1/$B$1*(($C$19-$C$7)/$B$1+($C$20-$C$8)/$B$1+($C$21-$C$9)/$B$1+($C$22-$C$10)/$B$1+($C$23-$C$11)/$B$1+($C$24-$C$12)/$B$1+($C$25-$C$13)/$B$1+($C$26-$C$14)/$B$1+($C$27-$C$15)/$B$1+($C$28-$C$16)/$B$1+($C$29-$C$17)/$B$1+($C$30-$C$18)/$B$1)</f>
        <v>3.311953045956507</v>
      </c>
      <c r="F8" s="36">
        <f t="shared" ref="F8:F18" si="2">C8-$D$7</f>
        <v>-17.335369508537951</v>
      </c>
    </row>
    <row r="9" spans="1:14" x14ac:dyDescent="0.25">
      <c r="A9" s="1">
        <v>41334</v>
      </c>
      <c r="B9" s="34">
        <v>3</v>
      </c>
      <c r="C9" s="2">
        <v>8015.5218442044661</v>
      </c>
      <c r="D9" s="7">
        <f t="shared" si="0"/>
        <v>8029.0107976886184</v>
      </c>
      <c r="E9" s="7">
        <f t="shared" si="1"/>
        <v>3.311953045956507</v>
      </c>
      <c r="F9" s="36">
        <f t="shared" si="2"/>
        <v>-13.488953484152262</v>
      </c>
    </row>
    <row r="10" spans="1:14" x14ac:dyDescent="0.25">
      <c r="A10" s="1">
        <v>41365</v>
      </c>
      <c r="B10" s="34">
        <v>4</v>
      </c>
      <c r="C10" s="2">
        <v>8019.3701068983</v>
      </c>
      <c r="D10" s="7">
        <f t="shared" si="0"/>
        <v>8029.0107976886184</v>
      </c>
      <c r="E10" s="7">
        <f t="shared" si="1"/>
        <v>3.311953045956507</v>
      </c>
      <c r="F10" s="36">
        <f t="shared" si="2"/>
        <v>-9.640690790318331</v>
      </c>
    </row>
    <row r="11" spans="1:14" x14ac:dyDescent="0.25">
      <c r="A11" s="1">
        <v>41395</v>
      </c>
      <c r="B11" s="34">
        <v>5</v>
      </c>
      <c r="C11" s="2">
        <v>8023.2202171481686</v>
      </c>
      <c r="D11" s="7">
        <f t="shared" si="0"/>
        <v>8029.0107976886184</v>
      </c>
      <c r="E11" s="7">
        <f t="shared" si="1"/>
        <v>3.311953045956507</v>
      </c>
      <c r="F11" s="36">
        <f t="shared" si="2"/>
        <v>-5.7905805404498096</v>
      </c>
    </row>
    <row r="12" spans="1:14" x14ac:dyDescent="0.25">
      <c r="A12" s="1">
        <v>41426</v>
      </c>
      <c r="B12" s="34">
        <v>6</v>
      </c>
      <c r="C12" s="2">
        <v>8027.0721758410864</v>
      </c>
      <c r="D12" s="7">
        <f t="shared" si="0"/>
        <v>8029.0107976886184</v>
      </c>
      <c r="E12" s="7">
        <f t="shared" si="1"/>
        <v>3.311953045956507</v>
      </c>
      <c r="F12" s="36">
        <f t="shared" si="2"/>
        <v>-1.9386218475319765</v>
      </c>
    </row>
    <row r="13" spans="1:14" x14ac:dyDescent="0.25">
      <c r="A13" s="1">
        <v>41456</v>
      </c>
      <c r="B13" s="34">
        <v>7</v>
      </c>
      <c r="C13" s="2">
        <v>8030.9259838644948</v>
      </c>
      <c r="D13" s="7">
        <f t="shared" si="0"/>
        <v>8029.0107976886184</v>
      </c>
      <c r="E13" s="7">
        <f t="shared" si="1"/>
        <v>3.311953045956507</v>
      </c>
      <c r="F13" s="36">
        <f t="shared" si="2"/>
        <v>1.9151861758764426</v>
      </c>
    </row>
    <row r="14" spans="1:14" x14ac:dyDescent="0.25">
      <c r="A14" s="1">
        <v>41487</v>
      </c>
      <c r="B14" s="34">
        <v>8</v>
      </c>
      <c r="C14" s="2">
        <v>8034.781642106258</v>
      </c>
      <c r="D14" s="7">
        <f t="shared" si="0"/>
        <v>8029.0107976886184</v>
      </c>
      <c r="E14" s="7">
        <f t="shared" si="1"/>
        <v>3.311953045956507</v>
      </c>
      <c r="F14" s="36">
        <f t="shared" si="2"/>
        <v>5.770844417639637</v>
      </c>
    </row>
    <row r="15" spans="1:14" x14ac:dyDescent="0.25">
      <c r="A15" s="1">
        <v>41518</v>
      </c>
      <c r="B15" s="34">
        <v>9</v>
      </c>
      <c r="C15" s="2">
        <v>8038.6391514546694</v>
      </c>
      <c r="D15" s="7">
        <f t="shared" si="0"/>
        <v>8029.0107976886184</v>
      </c>
      <c r="E15" s="7">
        <f t="shared" si="1"/>
        <v>3.311953045956507</v>
      </c>
      <c r="F15" s="36">
        <f t="shared" si="2"/>
        <v>9.6283537660510774</v>
      </c>
    </row>
    <row r="16" spans="1:14" x14ac:dyDescent="0.25">
      <c r="A16" s="1">
        <v>41548</v>
      </c>
      <c r="B16" s="34">
        <v>10</v>
      </c>
      <c r="C16" s="2">
        <v>8042.4985127984473</v>
      </c>
      <c r="D16" s="7">
        <f t="shared" si="0"/>
        <v>8029.0107976886184</v>
      </c>
      <c r="E16" s="7">
        <f t="shared" si="1"/>
        <v>3.311953045956507</v>
      </c>
      <c r="F16" s="36">
        <f t="shared" si="2"/>
        <v>13.487715109828969</v>
      </c>
    </row>
    <row r="17" spans="1:10" x14ac:dyDescent="0.25">
      <c r="A17" s="1">
        <v>41579</v>
      </c>
      <c r="B17" s="34">
        <v>11</v>
      </c>
      <c r="C17" s="2">
        <v>8046.3597270267364</v>
      </c>
      <c r="D17" s="7">
        <f t="shared" si="0"/>
        <v>8029.0107976886184</v>
      </c>
      <c r="E17" s="7">
        <f t="shared" si="1"/>
        <v>3.311953045956507</v>
      </c>
      <c r="F17" s="36">
        <f t="shared" si="2"/>
        <v>17.348929338118069</v>
      </c>
    </row>
    <row r="18" spans="1:10" x14ac:dyDescent="0.25">
      <c r="A18" s="1">
        <v>41609</v>
      </c>
      <c r="B18" s="34">
        <v>12</v>
      </c>
      <c r="C18" s="2">
        <v>8050.2339248017342</v>
      </c>
      <c r="D18" s="7">
        <f t="shared" si="0"/>
        <v>8029.0107976886184</v>
      </c>
      <c r="E18" s="7">
        <f t="shared" si="1"/>
        <v>3.311953045956507</v>
      </c>
      <c r="F18" s="36">
        <f t="shared" si="2"/>
        <v>21.223127113115879</v>
      </c>
    </row>
    <row r="19" spans="1:10" x14ac:dyDescent="0.25">
      <c r="A19" s="1">
        <v>41640</v>
      </c>
      <c r="B19" s="34">
        <v>13</v>
      </c>
      <c r="C19" s="2">
        <v>8053.0794343032121</v>
      </c>
      <c r="D19">
        <f>$B$2*(C19-F7)+(1-$B$2)*(D18+E18)</f>
        <v>8045.4386892884795</v>
      </c>
      <c r="E19">
        <f>$B$3*(D19-D18)+(1-$B$3)*E18</f>
        <v>3.311953045956507</v>
      </c>
      <c r="F19">
        <f>$B$4*(C19-D19)+(1-$B$4)*F7</f>
        <v>7.6407450147326017</v>
      </c>
      <c r="G19">
        <f>(D18+E18*1)+F7</f>
        <v>8011.1428109849348</v>
      </c>
      <c r="H19">
        <f>C19-G19</f>
        <v>41.93662331827727</v>
      </c>
      <c r="I19">
        <f>H19^2</f>
        <v>1758.6803753390768</v>
      </c>
      <c r="J19" s="35"/>
    </row>
    <row r="20" spans="1:10" x14ac:dyDescent="0.25">
      <c r="A20" s="1">
        <v>41671</v>
      </c>
      <c r="B20" s="34">
        <v>14</v>
      </c>
      <c r="C20" s="2">
        <v>8055.9259496045715</v>
      </c>
      <c r="D20">
        <f t="shared" ref="D20:D78" si="3">$B$2*(C20-F8)+(1-$B$2)*(D19+E19)</f>
        <v>8056.4165082317413</v>
      </c>
      <c r="E20">
        <f t="shared" ref="E20:E78" si="4">$B$3*(D20-D19)+(1-$B$3)*E19</f>
        <v>3.311953045956507</v>
      </c>
      <c r="F20">
        <f t="shared" ref="F20:F78" si="5">$B$4*(C20-D20)+(1-$B$4)*F8</f>
        <v>-0.49055862716977572</v>
      </c>
      <c r="G20">
        <f t="shared" ref="G20:G78" si="6">(D19+E19*1)+F8</f>
        <v>8031.4152728258978</v>
      </c>
      <c r="H20">
        <f t="shared" ref="H20:H78" si="7">C20-G20</f>
        <v>24.510676778673769</v>
      </c>
      <c r="I20">
        <f t="shared" ref="I20:I78" si="8">H20^2</f>
        <v>600.77327614861758</v>
      </c>
      <c r="J20" s="35"/>
    </row>
    <row r="21" spans="1:10" x14ac:dyDescent="0.25">
      <c r="A21" s="1">
        <v>41699</v>
      </c>
      <c r="B21" s="34">
        <v>15</v>
      </c>
      <c r="C21" s="2">
        <v>8058.7734710613313</v>
      </c>
      <c r="D21">
        <f t="shared" si="3"/>
        <v>8063.6485358819291</v>
      </c>
      <c r="E21">
        <f t="shared" si="4"/>
        <v>3.311953045956507</v>
      </c>
      <c r="F21">
        <f t="shared" si="5"/>
        <v>-4.8750648205977996</v>
      </c>
      <c r="G21">
        <f t="shared" si="6"/>
        <v>8046.2395077935453</v>
      </c>
      <c r="H21">
        <f t="shared" si="7"/>
        <v>12.533963267786021</v>
      </c>
      <c r="I21">
        <f t="shared" si="8"/>
        <v>157.10023519820922</v>
      </c>
      <c r="J21" s="35"/>
    </row>
    <row r="22" spans="1:10" x14ac:dyDescent="0.25">
      <c r="A22" s="1">
        <v>41730</v>
      </c>
      <c r="B22" s="34">
        <v>16</v>
      </c>
      <c r="C22" s="2">
        <v>8061.6219990291365</v>
      </c>
      <c r="D22">
        <f t="shared" si="3"/>
        <v>8068.3060288897505</v>
      </c>
      <c r="E22">
        <f t="shared" si="4"/>
        <v>3.311953045956507</v>
      </c>
      <c r="F22">
        <f t="shared" si="5"/>
        <v>-6.6840298606139186</v>
      </c>
      <c r="G22">
        <f t="shared" si="6"/>
        <v>8057.319798137567</v>
      </c>
      <c r="H22">
        <f t="shared" si="7"/>
        <v>4.3022008915695551</v>
      </c>
      <c r="I22">
        <f t="shared" si="8"/>
        <v>18.508932511421875</v>
      </c>
      <c r="J22" s="35"/>
    </row>
    <row r="23" spans="1:10" x14ac:dyDescent="0.25">
      <c r="A23" s="1">
        <v>41760</v>
      </c>
      <c r="B23" s="34">
        <v>17</v>
      </c>
      <c r="C23" s="2">
        <v>8064.4715338637561</v>
      </c>
      <c r="D23">
        <f t="shared" si="3"/>
        <v>8071.1939259716528</v>
      </c>
      <c r="E23">
        <f t="shared" si="4"/>
        <v>3.311953045956507</v>
      </c>
      <c r="F23">
        <f t="shared" si="5"/>
        <v>-6.7223921078966669</v>
      </c>
      <c r="G23">
        <f t="shared" si="6"/>
        <v>8065.8274013952569</v>
      </c>
      <c r="H23">
        <f t="shared" si="7"/>
        <v>-1.3558675315007349</v>
      </c>
      <c r="I23">
        <f t="shared" si="8"/>
        <v>1.8383767629778964</v>
      </c>
      <c r="J23" s="35"/>
    </row>
    <row r="24" spans="1:10" x14ac:dyDescent="0.25">
      <c r="A24" s="1">
        <v>41791</v>
      </c>
      <c r="B24" s="34">
        <v>18</v>
      </c>
      <c r="C24" s="2">
        <v>8067.3220759210881</v>
      </c>
      <c r="D24">
        <f t="shared" si="3"/>
        <v>8072.8654161113873</v>
      </c>
      <c r="E24">
        <f t="shared" si="4"/>
        <v>3.311953045956507</v>
      </c>
      <c r="F24">
        <f t="shared" si="5"/>
        <v>-5.5433401902992046</v>
      </c>
      <c r="G24">
        <f t="shared" si="6"/>
        <v>8072.567257170077</v>
      </c>
      <c r="H24">
        <f t="shared" si="7"/>
        <v>-5.2451812489889562</v>
      </c>
      <c r="I24">
        <f t="shared" si="8"/>
        <v>27.511926334745347</v>
      </c>
      <c r="J24" s="35"/>
    </row>
    <row r="25" spans="1:10" x14ac:dyDescent="0.25">
      <c r="A25" s="1">
        <v>41821</v>
      </c>
      <c r="B25" s="34">
        <v>19</v>
      </c>
      <c r="C25" s="2">
        <v>8070.173625557155</v>
      </c>
      <c r="D25">
        <f t="shared" si="3"/>
        <v>8073.7006748472832</v>
      </c>
      <c r="E25">
        <f t="shared" si="4"/>
        <v>3.311953045956507</v>
      </c>
      <c r="F25">
        <f t="shared" si="5"/>
        <v>-3.5270492901281614</v>
      </c>
      <c r="G25">
        <f t="shared" si="6"/>
        <v>8078.0925553332199</v>
      </c>
      <c r="H25">
        <f t="shared" si="7"/>
        <v>-7.9189297760649424</v>
      </c>
      <c r="I25">
        <f t="shared" si="8"/>
        <v>62.709448798247962</v>
      </c>
      <c r="J25" s="35"/>
    </row>
    <row r="26" spans="1:10" x14ac:dyDescent="0.25">
      <c r="A26" s="1">
        <v>41852</v>
      </c>
      <c r="B26" s="34">
        <v>20</v>
      </c>
      <c r="C26" s="2">
        <v>8073.0261831281041</v>
      </c>
      <c r="D26">
        <f t="shared" si="3"/>
        <v>8073.9609752982597</v>
      </c>
      <c r="E26">
        <f t="shared" si="4"/>
        <v>3.311953045956507</v>
      </c>
      <c r="F26">
        <f t="shared" si="5"/>
        <v>-0.9347921701555606</v>
      </c>
      <c r="G26">
        <f t="shared" si="6"/>
        <v>8082.783472310879</v>
      </c>
      <c r="H26">
        <f t="shared" si="7"/>
        <v>-9.7572891827749118</v>
      </c>
      <c r="I26">
        <f t="shared" si="8"/>
        <v>95.204692196296307</v>
      </c>
      <c r="J26" s="35"/>
    </row>
    <row r="27" spans="1:10" x14ac:dyDescent="0.25">
      <c r="A27" s="1">
        <v>41883</v>
      </c>
      <c r="B27" s="34">
        <v>21</v>
      </c>
      <c r="C27" s="2">
        <v>8075.879748990209</v>
      </c>
      <c r="D27">
        <f t="shared" si="3"/>
        <v>8073.8258756314744</v>
      </c>
      <c r="E27">
        <f t="shared" si="4"/>
        <v>3.311953045956507</v>
      </c>
      <c r="F27">
        <f t="shared" si="5"/>
        <v>2.0538733587345632</v>
      </c>
      <c r="G27">
        <f t="shared" si="6"/>
        <v>8086.9012821102669</v>
      </c>
      <c r="H27">
        <f t="shared" si="7"/>
        <v>-11.021533120057939</v>
      </c>
      <c r="I27">
        <f t="shared" si="8"/>
        <v>121.47419231653407</v>
      </c>
      <c r="J27" s="35"/>
    </row>
    <row r="28" spans="1:10" x14ac:dyDescent="0.25">
      <c r="A28" s="1">
        <v>41913</v>
      </c>
      <c r="B28" s="34">
        <v>22</v>
      </c>
      <c r="C28" s="2">
        <v>8078.7343234998698</v>
      </c>
      <c r="D28">
        <f t="shared" si="3"/>
        <v>8073.4187759192573</v>
      </c>
      <c r="E28">
        <f t="shared" si="4"/>
        <v>3.311953045956507</v>
      </c>
      <c r="F28">
        <f t="shared" si="5"/>
        <v>5.3155475806124741</v>
      </c>
      <c r="G28">
        <f t="shared" si="6"/>
        <v>8090.6255437872596</v>
      </c>
      <c r="H28">
        <f t="shared" si="7"/>
        <v>-11.891220287389842</v>
      </c>
      <c r="I28">
        <f t="shared" si="8"/>
        <v>141.40111992323176</v>
      </c>
      <c r="J28" s="35"/>
    </row>
    <row r="29" spans="1:10" x14ac:dyDescent="0.25">
      <c r="A29" s="1">
        <v>41944</v>
      </c>
      <c r="B29" s="34">
        <v>23</v>
      </c>
      <c r="C29" s="2">
        <v>8081.5899070136129</v>
      </c>
      <c r="D29">
        <f t="shared" si="3"/>
        <v>8072.8244819308202</v>
      </c>
      <c r="E29">
        <f t="shared" si="4"/>
        <v>3.311953045956507</v>
      </c>
      <c r="F29">
        <f t="shared" si="5"/>
        <v>8.7654250827927171</v>
      </c>
      <c r="G29">
        <f t="shared" si="6"/>
        <v>8094.0796583033316</v>
      </c>
      <c r="H29">
        <f t="shared" si="7"/>
        <v>-12.489751289718697</v>
      </c>
      <c r="I29">
        <f t="shared" si="8"/>
        <v>155.99388727902985</v>
      </c>
      <c r="J29" s="35"/>
    </row>
    <row r="30" spans="1:10" x14ac:dyDescent="0.25">
      <c r="A30" s="1">
        <v>41974</v>
      </c>
      <c r="B30" s="34">
        <v>24</v>
      </c>
      <c r="C30" s="2">
        <v>8084.4525589091108</v>
      </c>
      <c r="D30">
        <f t="shared" si="3"/>
        <v>8072.0996898304311</v>
      </c>
      <c r="E30">
        <f t="shared" si="4"/>
        <v>3.311953045956507</v>
      </c>
      <c r="F30">
        <f t="shared" si="5"/>
        <v>12.35286907867976</v>
      </c>
      <c r="G30">
        <f t="shared" si="6"/>
        <v>8097.3595620898923</v>
      </c>
      <c r="H30">
        <f t="shared" si="7"/>
        <v>-12.90700318078143</v>
      </c>
      <c r="I30">
        <f t="shared" si="8"/>
        <v>166.59073110870196</v>
      </c>
      <c r="J30" s="35"/>
    </row>
    <row r="31" spans="1:10" x14ac:dyDescent="0.25">
      <c r="A31" s="1">
        <v>42005</v>
      </c>
      <c r="B31" s="34">
        <v>25</v>
      </c>
      <c r="C31" s="2">
        <v>8087.928438274359</v>
      </c>
      <c r="D31">
        <f t="shared" si="3"/>
        <v>8076.9366578192203</v>
      </c>
      <c r="E31">
        <f t="shared" si="4"/>
        <v>3.311953045956507</v>
      </c>
      <c r="F31">
        <f t="shared" si="5"/>
        <v>10.991780455138723</v>
      </c>
      <c r="G31">
        <f t="shared" si="6"/>
        <v>8083.0523878911199</v>
      </c>
      <c r="H31">
        <f t="shared" si="7"/>
        <v>4.8760503832390896</v>
      </c>
      <c r="I31">
        <f t="shared" si="8"/>
        <v>23.775867339886073</v>
      </c>
      <c r="J31" s="35"/>
    </row>
    <row r="32" spans="1:10" x14ac:dyDescent="0.25">
      <c r="A32" s="1">
        <v>42036</v>
      </c>
      <c r="B32" s="34">
        <v>26</v>
      </c>
      <c r="C32" s="2">
        <v>8091.4058120806067</v>
      </c>
      <c r="D32">
        <f t="shared" si="3"/>
        <v>8083.8915198620871</v>
      </c>
      <c r="E32">
        <f t="shared" si="4"/>
        <v>3.311953045956507</v>
      </c>
      <c r="F32">
        <f t="shared" si="5"/>
        <v>7.5142922185195857</v>
      </c>
      <c r="G32">
        <f t="shared" si="6"/>
        <v>8079.7580522380067</v>
      </c>
      <c r="H32">
        <f t="shared" si="7"/>
        <v>11.647759842599953</v>
      </c>
      <c r="I32">
        <f t="shared" si="8"/>
        <v>135.67030935088408</v>
      </c>
      <c r="J32" s="35"/>
    </row>
    <row r="33" spans="1:10" x14ac:dyDescent="0.25">
      <c r="A33" s="1">
        <v>42064</v>
      </c>
      <c r="B33" s="34">
        <v>27</v>
      </c>
      <c r="C33" s="2">
        <v>8094.8846809703828</v>
      </c>
      <c r="D33">
        <f t="shared" si="3"/>
        <v>8091.1305249825218</v>
      </c>
      <c r="E33">
        <f t="shared" si="4"/>
        <v>3.311953045956507</v>
      </c>
      <c r="F33">
        <f t="shared" si="5"/>
        <v>3.7541559878609405</v>
      </c>
      <c r="G33">
        <f t="shared" si="6"/>
        <v>8082.3284080874455</v>
      </c>
      <c r="H33">
        <f t="shared" si="7"/>
        <v>12.556272882937265</v>
      </c>
      <c r="I33">
        <f t="shared" si="8"/>
        <v>157.65998871078568</v>
      </c>
      <c r="J33" s="35"/>
    </row>
    <row r="34" spans="1:10" x14ac:dyDescent="0.25">
      <c r="A34" s="1">
        <v>42095</v>
      </c>
      <c r="B34" s="34">
        <v>28</v>
      </c>
      <c r="C34" s="2">
        <v>8098.3650455864927</v>
      </c>
      <c r="D34">
        <f t="shared" si="3"/>
        <v>8097.7597570319158</v>
      </c>
      <c r="E34">
        <f t="shared" si="4"/>
        <v>3.311953045956507</v>
      </c>
      <c r="F34">
        <f t="shared" si="5"/>
        <v>0.60528855457687314</v>
      </c>
      <c r="G34">
        <f t="shared" si="6"/>
        <v>8087.7584481678641</v>
      </c>
      <c r="H34">
        <f t="shared" si="7"/>
        <v>10.606597418628553</v>
      </c>
      <c r="I34">
        <f t="shared" si="8"/>
        <v>112.49990880085788</v>
      </c>
      <c r="J34" s="35"/>
    </row>
    <row r="35" spans="1:10" x14ac:dyDescent="0.25">
      <c r="A35" s="1">
        <v>42125</v>
      </c>
      <c r="B35" s="34">
        <v>29</v>
      </c>
      <c r="C35" s="2">
        <v>8101.8469065720183</v>
      </c>
      <c r="D35">
        <f t="shared" si="3"/>
        <v>8103.4166273274204</v>
      </c>
      <c r="E35">
        <f t="shared" si="4"/>
        <v>3.311953045956507</v>
      </c>
      <c r="F35">
        <f t="shared" si="5"/>
        <v>-1.5697207554021588</v>
      </c>
      <c r="G35">
        <f t="shared" si="6"/>
        <v>8094.3493179699753</v>
      </c>
      <c r="H35">
        <f t="shared" si="7"/>
        <v>7.4975886020429243</v>
      </c>
      <c r="I35">
        <f t="shared" si="8"/>
        <v>56.213834845483973</v>
      </c>
      <c r="J35" s="35"/>
    </row>
    <row r="36" spans="1:10" x14ac:dyDescent="0.25">
      <c r="A36" s="1">
        <v>42156</v>
      </c>
      <c r="B36" s="34">
        <v>30</v>
      </c>
      <c r="C36" s="2">
        <v>8105.3302645703179</v>
      </c>
      <c r="D36">
        <f t="shared" si="3"/>
        <v>8108.0249624105018</v>
      </c>
      <c r="E36">
        <f t="shared" si="4"/>
        <v>3.311953045956507</v>
      </c>
      <c r="F36">
        <f t="shared" si="5"/>
        <v>-2.6946978401838351</v>
      </c>
      <c r="G36">
        <f t="shared" si="6"/>
        <v>8101.1852401830774</v>
      </c>
      <c r="H36">
        <f t="shared" si="7"/>
        <v>4.1450243872404826</v>
      </c>
      <c r="I36">
        <f t="shared" si="8"/>
        <v>17.181227170818339</v>
      </c>
      <c r="J36" s="35"/>
    </row>
    <row r="37" spans="1:10" x14ac:dyDescent="0.25">
      <c r="A37" s="1">
        <v>42186</v>
      </c>
      <c r="B37" s="34">
        <v>31</v>
      </c>
      <c r="C37" s="2">
        <v>8108.8151202250274</v>
      </c>
      <c r="D37">
        <f t="shared" si="3"/>
        <v>8111.6513148863996</v>
      </c>
      <c r="E37">
        <f t="shared" si="4"/>
        <v>3.311953045956507</v>
      </c>
      <c r="F37">
        <f t="shared" si="5"/>
        <v>-2.8361946613722466</v>
      </c>
      <c r="G37">
        <f t="shared" si="6"/>
        <v>8107.8098661663298</v>
      </c>
      <c r="H37">
        <f t="shared" si="7"/>
        <v>1.0052540586975738</v>
      </c>
      <c r="I37">
        <f t="shared" si="8"/>
        <v>1.0105357225279452</v>
      </c>
      <c r="J37" s="35"/>
    </row>
    <row r="38" spans="1:10" x14ac:dyDescent="0.25">
      <c r="A38" s="1">
        <v>42217</v>
      </c>
      <c r="B38" s="34">
        <v>32</v>
      </c>
      <c r="C38" s="2">
        <v>8112.3014741800562</v>
      </c>
      <c r="D38">
        <f t="shared" si="3"/>
        <v>8114.4231374964365</v>
      </c>
      <c r="E38">
        <f t="shared" si="4"/>
        <v>3.311953045956507</v>
      </c>
      <c r="F38">
        <f t="shared" si="5"/>
        <v>-2.1216633163803635</v>
      </c>
      <c r="G38">
        <f t="shared" si="6"/>
        <v>8114.0284757622003</v>
      </c>
      <c r="H38">
        <f t="shared" si="7"/>
        <v>-1.727001582144112</v>
      </c>
      <c r="I38">
        <f t="shared" si="8"/>
        <v>2.9825344647282663</v>
      </c>
      <c r="J38" s="35"/>
    </row>
    <row r="39" spans="1:10" x14ac:dyDescent="0.25">
      <c r="A39" s="1">
        <v>42248</v>
      </c>
      <c r="B39" s="34">
        <v>33</v>
      </c>
      <c r="C39" s="2">
        <v>8115.7893270795948</v>
      </c>
      <c r="D39">
        <f t="shared" si="3"/>
        <v>8116.4841793664737</v>
      </c>
      <c r="E39">
        <f t="shared" si="4"/>
        <v>3.311953045956507</v>
      </c>
      <c r="F39">
        <f t="shared" si="5"/>
        <v>-0.69485228687881317</v>
      </c>
      <c r="G39">
        <f t="shared" si="6"/>
        <v>8119.7889639011273</v>
      </c>
      <c r="H39">
        <f t="shared" si="7"/>
        <v>-3.9996368215324765</v>
      </c>
      <c r="I39">
        <f t="shared" si="8"/>
        <v>15.99709470415841</v>
      </c>
      <c r="J39" s="35"/>
    </row>
    <row r="40" spans="1:10" x14ac:dyDescent="0.25">
      <c r="A40" s="1">
        <v>42278</v>
      </c>
      <c r="B40" s="34">
        <v>34</v>
      </c>
      <c r="C40" s="2">
        <v>8119.2786795681077</v>
      </c>
      <c r="D40">
        <f t="shared" si="3"/>
        <v>8117.9718254200016</v>
      </c>
      <c r="E40">
        <f t="shared" si="4"/>
        <v>3.311953045956507</v>
      </c>
      <c r="F40">
        <f t="shared" si="5"/>
        <v>1.3068541481061402</v>
      </c>
      <c r="G40">
        <f t="shared" si="6"/>
        <v>8125.1116799930423</v>
      </c>
      <c r="H40">
        <f t="shared" si="7"/>
        <v>-5.833000424934653</v>
      </c>
      <c r="I40">
        <f t="shared" si="8"/>
        <v>34.023893957287839</v>
      </c>
      <c r="J40" s="35"/>
    </row>
    <row r="41" spans="1:10" x14ac:dyDescent="0.25">
      <c r="A41" s="1">
        <v>42309</v>
      </c>
      <c r="B41" s="34">
        <v>35</v>
      </c>
      <c r="C41" s="2">
        <v>8122.7695322903382</v>
      </c>
      <c r="D41">
        <f t="shared" si="3"/>
        <v>8119.0070162146603</v>
      </c>
      <c r="E41">
        <f t="shared" si="4"/>
        <v>3.311953045956507</v>
      </c>
      <c r="F41">
        <f t="shared" si="5"/>
        <v>3.7625160756779223</v>
      </c>
      <c r="G41">
        <f t="shared" si="6"/>
        <v>8130.0492035487505</v>
      </c>
      <c r="H41">
        <f t="shared" si="7"/>
        <v>-7.2796712584122361</v>
      </c>
      <c r="I41">
        <f t="shared" si="8"/>
        <v>52.993613630553192</v>
      </c>
      <c r="J41" s="35"/>
    </row>
    <row r="42" spans="1:10" x14ac:dyDescent="0.25">
      <c r="A42" s="1">
        <v>42339</v>
      </c>
      <c r="B42" s="34">
        <v>36</v>
      </c>
      <c r="C42" s="2">
        <v>8126.2708963313744</v>
      </c>
      <c r="D42">
        <f t="shared" si="3"/>
        <v>8119.6915226411174</v>
      </c>
      <c r="E42">
        <f t="shared" si="4"/>
        <v>3.311953045956507</v>
      </c>
      <c r="F42">
        <f t="shared" si="5"/>
        <v>6.5793736902569435</v>
      </c>
      <c r="G42">
        <f t="shared" si="6"/>
        <v>8134.6718383392963</v>
      </c>
      <c r="H42">
        <f t="shared" si="7"/>
        <v>-8.4009420079219126</v>
      </c>
      <c r="I42">
        <f t="shared" si="8"/>
        <v>70.575826620467055</v>
      </c>
      <c r="J42" s="35"/>
    </row>
    <row r="43" spans="1:10" x14ac:dyDescent="0.25">
      <c r="A43" s="1">
        <v>42370</v>
      </c>
      <c r="B43" s="34">
        <v>37</v>
      </c>
      <c r="C43" s="2">
        <v>8129.549069398513</v>
      </c>
      <c r="D43">
        <f t="shared" si="3"/>
        <v>8121.6129032586032</v>
      </c>
      <c r="E43">
        <f t="shared" si="4"/>
        <v>3.311953045956507</v>
      </c>
      <c r="F43">
        <f t="shared" si="5"/>
        <v>7.9361661399098011</v>
      </c>
      <c r="G43">
        <f t="shared" si="6"/>
        <v>8133.9952561422124</v>
      </c>
      <c r="H43">
        <f t="shared" si="7"/>
        <v>-4.4461867436993998</v>
      </c>
      <c r="I43">
        <f t="shared" si="8"/>
        <v>19.768576559848274</v>
      </c>
      <c r="J43" s="35"/>
    </row>
    <row r="44" spans="1:10" x14ac:dyDescent="0.25">
      <c r="A44" s="1">
        <v>42401</v>
      </c>
      <c r="B44" s="34">
        <v>38</v>
      </c>
      <c r="C44" s="2">
        <v>8132.8285648949432</v>
      </c>
      <c r="D44">
        <f t="shared" si="3"/>
        <v>8125.0466486855648</v>
      </c>
      <c r="E44">
        <f t="shared" si="4"/>
        <v>3.311953045956507</v>
      </c>
      <c r="F44">
        <f t="shared" si="5"/>
        <v>7.7819162093783234</v>
      </c>
      <c r="G44">
        <f t="shared" si="6"/>
        <v>8132.439148523079</v>
      </c>
      <c r="H44">
        <f t="shared" si="7"/>
        <v>0.38941637186417211</v>
      </c>
      <c r="I44">
        <f t="shared" si="8"/>
        <v>0.15164511067585518</v>
      </c>
      <c r="J44" s="35"/>
    </row>
    <row r="45" spans="1:10" x14ac:dyDescent="0.25">
      <c r="A45" s="1">
        <v>42430</v>
      </c>
      <c r="B45" s="34">
        <v>39</v>
      </c>
      <c r="C45" s="2">
        <v>8136.1093833541372</v>
      </c>
      <c r="D45">
        <f t="shared" si="3"/>
        <v>8129.6085711401356</v>
      </c>
      <c r="E45">
        <f t="shared" si="4"/>
        <v>3.311953045956507</v>
      </c>
      <c r="F45">
        <f t="shared" si="5"/>
        <v>6.5008122140015985</v>
      </c>
      <c r="G45">
        <f t="shared" si="6"/>
        <v>8132.112757719382</v>
      </c>
      <c r="H45">
        <f t="shared" si="7"/>
        <v>3.9966256347552189</v>
      </c>
      <c r="I45">
        <f t="shared" si="8"/>
        <v>15.973016464382557</v>
      </c>
      <c r="J45" s="35"/>
    </row>
    <row r="46" spans="1:10" x14ac:dyDescent="0.25">
      <c r="A46" s="1">
        <v>42461</v>
      </c>
      <c r="B46" s="34">
        <v>40</v>
      </c>
      <c r="C46" s="2">
        <v>8139.3915253097866</v>
      </c>
      <c r="D46">
        <f t="shared" si="3"/>
        <v>8134.75506210412</v>
      </c>
      <c r="E46">
        <f t="shared" si="4"/>
        <v>3.311953045956507</v>
      </c>
      <c r="F46">
        <f t="shared" si="5"/>
        <v>4.6364632056665869</v>
      </c>
      <c r="G46">
        <f t="shared" si="6"/>
        <v>8133.5258127406687</v>
      </c>
      <c r="H46">
        <f t="shared" si="7"/>
        <v>5.8657125691179317</v>
      </c>
      <c r="I46">
        <f t="shared" si="8"/>
        <v>34.406583943508089</v>
      </c>
      <c r="J46" s="35"/>
    </row>
    <row r="47" spans="1:10" x14ac:dyDescent="0.25">
      <c r="A47" s="1">
        <v>42491</v>
      </c>
      <c r="B47" s="34">
        <v>41</v>
      </c>
      <c r="C47" s="2">
        <v>8142.674991295793</v>
      </c>
      <c r="D47">
        <f t="shared" si="3"/>
        <v>8139.9991280992945</v>
      </c>
      <c r="E47">
        <f t="shared" si="4"/>
        <v>3.311953045956507</v>
      </c>
      <c r="F47">
        <f t="shared" si="5"/>
        <v>2.6758631964985398</v>
      </c>
      <c r="G47">
        <f t="shared" si="6"/>
        <v>8136.4972943946741</v>
      </c>
      <c r="H47">
        <f t="shared" si="7"/>
        <v>6.1776969011189067</v>
      </c>
      <c r="I47">
        <f t="shared" si="8"/>
        <v>38.163939002094139</v>
      </c>
      <c r="J47" s="35"/>
    </row>
    <row r="48" spans="1:10" x14ac:dyDescent="0.25">
      <c r="A48" s="1">
        <v>42522</v>
      </c>
      <c r="B48" s="34">
        <v>42</v>
      </c>
      <c r="C48" s="2">
        <v>8145.9597818462762</v>
      </c>
      <c r="D48">
        <f t="shared" si="3"/>
        <v>8144.9822621176345</v>
      </c>
      <c r="E48">
        <f t="shared" si="4"/>
        <v>3.311953045956507</v>
      </c>
      <c r="F48">
        <f t="shared" si="5"/>
        <v>0.97751972864170966</v>
      </c>
      <c r="G48">
        <f t="shared" si="6"/>
        <v>8140.6163833050668</v>
      </c>
      <c r="H48">
        <f t="shared" si="7"/>
        <v>5.3433985412093534</v>
      </c>
      <c r="I48">
        <f t="shared" si="8"/>
        <v>28.551907970198247</v>
      </c>
      <c r="J48" s="35"/>
    </row>
    <row r="49" spans="1:10" x14ac:dyDescent="0.25">
      <c r="A49" s="1">
        <v>42552</v>
      </c>
      <c r="B49" s="34">
        <v>43</v>
      </c>
      <c r="C49" s="2">
        <v>8149.2458974955725</v>
      </c>
      <c r="D49">
        <f t="shared" si="3"/>
        <v>8149.4788971423359</v>
      </c>
      <c r="E49">
        <f t="shared" si="4"/>
        <v>3.311953045956507</v>
      </c>
      <c r="F49">
        <f t="shared" si="5"/>
        <v>-0.23299964676334639</v>
      </c>
      <c r="G49">
        <f t="shared" si="6"/>
        <v>8145.4580205022185</v>
      </c>
      <c r="H49">
        <f t="shared" si="7"/>
        <v>3.7878769933540752</v>
      </c>
      <c r="I49">
        <f t="shared" si="8"/>
        <v>14.348012116781108</v>
      </c>
      <c r="J49" s="35"/>
    </row>
    <row r="50" spans="1:10" x14ac:dyDescent="0.25">
      <c r="A50" s="1">
        <v>42583</v>
      </c>
      <c r="B50" s="34">
        <v>44</v>
      </c>
      <c r="C50" s="2">
        <v>8152.5333387782302</v>
      </c>
      <c r="D50">
        <f t="shared" si="3"/>
        <v>8153.3738752371346</v>
      </c>
      <c r="E50">
        <f t="shared" si="4"/>
        <v>3.311953045956507</v>
      </c>
      <c r="F50">
        <f t="shared" si="5"/>
        <v>-0.84053645890435291</v>
      </c>
      <c r="G50">
        <f t="shared" si="6"/>
        <v>8150.6691868719117</v>
      </c>
      <c r="H50">
        <f t="shared" si="7"/>
        <v>1.8641519063185115</v>
      </c>
      <c r="I50">
        <f t="shared" si="8"/>
        <v>3.4750623298309402</v>
      </c>
      <c r="J50" s="35"/>
    </row>
    <row r="51" spans="1:10" x14ac:dyDescent="0.25">
      <c r="A51" s="1">
        <v>42614</v>
      </c>
      <c r="B51" s="34">
        <v>45</v>
      </c>
      <c r="C51" s="2">
        <v>8155.8221062290186</v>
      </c>
      <c r="D51">
        <f t="shared" si="3"/>
        <v>8156.6330132180037</v>
      </c>
      <c r="E51">
        <f t="shared" si="4"/>
        <v>3.311953045956507</v>
      </c>
      <c r="F51">
        <f t="shared" si="5"/>
        <v>-0.81090698898515257</v>
      </c>
      <c r="G51">
        <f t="shared" si="6"/>
        <v>8155.990975996212</v>
      </c>
      <c r="H51">
        <f t="shared" si="7"/>
        <v>-0.16886976719342783</v>
      </c>
      <c r="I51">
        <f t="shared" si="8"/>
        <v>2.8516998271962517E-2</v>
      </c>
      <c r="J51" s="35"/>
    </row>
    <row r="52" spans="1:10" x14ac:dyDescent="0.25">
      <c r="A52" s="1">
        <v>42644</v>
      </c>
      <c r="B52" s="34">
        <v>46</v>
      </c>
      <c r="C52" s="2">
        <v>8159.1122003829178</v>
      </c>
      <c r="D52">
        <f t="shared" si="3"/>
        <v>8159.2757868544022</v>
      </c>
      <c r="E52">
        <f t="shared" si="4"/>
        <v>3.311953045956507</v>
      </c>
      <c r="F52">
        <f t="shared" si="5"/>
        <v>-0.16358647148445016</v>
      </c>
      <c r="G52">
        <f t="shared" si="6"/>
        <v>8161.2518204120661</v>
      </c>
      <c r="H52">
        <f t="shared" si="7"/>
        <v>-2.1396200291483183</v>
      </c>
      <c r="I52">
        <f t="shared" si="8"/>
        <v>4.5779738691326504</v>
      </c>
      <c r="J52" s="35"/>
    </row>
    <row r="53" spans="1:10" x14ac:dyDescent="0.25">
      <c r="A53" s="1">
        <v>42675</v>
      </c>
      <c r="B53" s="34">
        <v>47</v>
      </c>
      <c r="C53" s="2">
        <v>8162.4036217751263</v>
      </c>
      <c r="D53">
        <f t="shared" si="3"/>
        <v>8161.3534056221552</v>
      </c>
      <c r="E53">
        <f t="shared" si="4"/>
        <v>3.311953045956507</v>
      </c>
      <c r="F53">
        <f t="shared" si="5"/>
        <v>1.0502161529711884</v>
      </c>
      <c r="G53">
        <f t="shared" si="6"/>
        <v>8166.3502559760364</v>
      </c>
      <c r="H53">
        <f t="shared" si="7"/>
        <v>-3.9466342009100117</v>
      </c>
      <c r="I53">
        <f t="shared" si="8"/>
        <v>15.575921515792606</v>
      </c>
      <c r="J53" s="35"/>
    </row>
    <row r="54" spans="1:10" x14ac:dyDescent="0.25">
      <c r="A54" s="1">
        <v>42705</v>
      </c>
      <c r="B54" s="34">
        <v>48</v>
      </c>
      <c r="C54" s="2">
        <v>8165.7043418725389</v>
      </c>
      <c r="D54">
        <f t="shared" si="3"/>
        <v>8162.9325672455579</v>
      </c>
      <c r="E54">
        <f t="shared" si="4"/>
        <v>3.311953045956507</v>
      </c>
      <c r="F54">
        <f t="shared" si="5"/>
        <v>2.771774626980914</v>
      </c>
      <c r="G54">
        <f t="shared" si="6"/>
        <v>8171.2447323583683</v>
      </c>
      <c r="H54">
        <f t="shared" si="7"/>
        <v>-5.5403904858294482</v>
      </c>
      <c r="I54">
        <f t="shared" si="8"/>
        <v>30.69592673546947</v>
      </c>
      <c r="J54" s="35"/>
    </row>
    <row r="55" spans="1:10" x14ac:dyDescent="0.25">
      <c r="A55" s="1">
        <v>42736</v>
      </c>
      <c r="B55" s="34">
        <v>49</v>
      </c>
      <c r="C55" s="2">
        <v>8168.6204803866367</v>
      </c>
      <c r="D55">
        <f t="shared" si="3"/>
        <v>8164.5055314302272</v>
      </c>
      <c r="E55">
        <f t="shared" si="4"/>
        <v>3.311953045956507</v>
      </c>
      <c r="F55">
        <f t="shared" si="5"/>
        <v>4.1149489564095347</v>
      </c>
      <c r="G55">
        <f t="shared" si="6"/>
        <v>8174.180686431424</v>
      </c>
      <c r="H55">
        <f t="shared" si="7"/>
        <v>-5.5602060447872645</v>
      </c>
      <c r="I55">
        <f t="shared" si="8"/>
        <v>30.915891260488838</v>
      </c>
      <c r="J55" s="35"/>
    </row>
    <row r="56" spans="1:10" x14ac:dyDescent="0.25">
      <c r="A56" s="1">
        <v>42767</v>
      </c>
      <c r="B56" s="34">
        <v>50</v>
      </c>
      <c r="C56" s="2">
        <v>8171.5376603128998</v>
      </c>
      <c r="D56">
        <f t="shared" si="3"/>
        <v>8166.5471500301928</v>
      </c>
      <c r="E56">
        <f t="shared" si="4"/>
        <v>3.311953045956507</v>
      </c>
      <c r="F56">
        <f t="shared" si="5"/>
        <v>4.9905102827069641</v>
      </c>
      <c r="G56">
        <f t="shared" si="6"/>
        <v>8175.5994006855617</v>
      </c>
      <c r="H56">
        <f t="shared" si="7"/>
        <v>-4.0617403726619159</v>
      </c>
      <c r="I56">
        <f t="shared" si="8"/>
        <v>16.497734854911759</v>
      </c>
      <c r="J56" s="35"/>
    </row>
    <row r="57" spans="1:10" x14ac:dyDescent="0.25">
      <c r="A57" s="1">
        <v>42795</v>
      </c>
      <c r="B57" s="34">
        <v>51</v>
      </c>
      <c r="C57" s="2">
        <v>8174.4558820232378</v>
      </c>
      <c r="D57">
        <f t="shared" si="3"/>
        <v>8169.2636048848926</v>
      </c>
      <c r="E57">
        <f t="shared" si="4"/>
        <v>3.311953045956507</v>
      </c>
      <c r="F57">
        <f t="shared" si="5"/>
        <v>5.1922771383451618</v>
      </c>
      <c r="G57">
        <f t="shared" si="6"/>
        <v>8176.3599152901506</v>
      </c>
      <c r="H57">
        <f t="shared" si="7"/>
        <v>-1.9040332669128475</v>
      </c>
      <c r="I57">
        <f t="shared" si="8"/>
        <v>3.6253426815108107</v>
      </c>
      <c r="J57" s="35"/>
    </row>
    <row r="58" spans="1:10" x14ac:dyDescent="0.25">
      <c r="A58" s="1">
        <v>42826</v>
      </c>
      <c r="B58" s="34">
        <v>52</v>
      </c>
      <c r="C58" s="2">
        <v>8177.3751458896904</v>
      </c>
      <c r="D58">
        <f t="shared" si="3"/>
        <v>8172.626576207238</v>
      </c>
      <c r="E58">
        <f t="shared" si="4"/>
        <v>3.311953045956507</v>
      </c>
      <c r="F58">
        <f t="shared" si="5"/>
        <v>4.7485696824523984</v>
      </c>
      <c r="G58">
        <f t="shared" si="6"/>
        <v>8177.2120211365154</v>
      </c>
      <c r="H58">
        <f t="shared" si="7"/>
        <v>0.16312475317499775</v>
      </c>
      <c r="I58">
        <f t="shared" si="8"/>
        <v>2.6609685098403939E-2</v>
      </c>
      <c r="J58" s="35"/>
    </row>
    <row r="59" spans="1:10" x14ac:dyDescent="0.25">
      <c r="A59" s="1">
        <v>42856</v>
      </c>
      <c r="B59" s="34">
        <v>53</v>
      </c>
      <c r="C59" s="2">
        <v>8180.2954522844338</v>
      </c>
      <c r="D59">
        <f t="shared" si="3"/>
        <v>8176.4642911232095</v>
      </c>
      <c r="E59">
        <f t="shared" si="4"/>
        <v>3.311953045956507</v>
      </c>
      <c r="F59">
        <f t="shared" si="5"/>
        <v>3.8311611612243723</v>
      </c>
      <c r="G59">
        <f t="shared" si="6"/>
        <v>8178.6143924496928</v>
      </c>
      <c r="H59">
        <f t="shared" si="7"/>
        <v>1.6810598347410632</v>
      </c>
      <c r="I59">
        <f t="shared" si="8"/>
        <v>2.8259621679796507</v>
      </c>
      <c r="J59" s="35"/>
    </row>
    <row r="60" spans="1:10" x14ac:dyDescent="0.25">
      <c r="A60" s="1">
        <v>42887</v>
      </c>
      <c r="B60" s="34">
        <v>54</v>
      </c>
      <c r="C60" s="2">
        <v>8183.2168015797779</v>
      </c>
      <c r="D60">
        <f t="shared" si="3"/>
        <v>8180.5465744517805</v>
      </c>
      <c r="E60">
        <f t="shared" si="4"/>
        <v>3.311953045956507</v>
      </c>
      <c r="F60">
        <f t="shared" si="5"/>
        <v>2.6702271279973502</v>
      </c>
      <c r="G60">
        <f t="shared" si="6"/>
        <v>8180.7537638978074</v>
      </c>
      <c r="H60">
        <f t="shared" si="7"/>
        <v>2.4630376819704907</v>
      </c>
      <c r="I60">
        <f t="shared" si="8"/>
        <v>6.0665546228065681</v>
      </c>
      <c r="J60" s="35"/>
    </row>
    <row r="61" spans="1:10" x14ac:dyDescent="0.25">
      <c r="A61" s="5">
        <v>42917</v>
      </c>
      <c r="B61" s="34">
        <v>55</v>
      </c>
      <c r="C61" s="4">
        <v>8186.1391941481616</v>
      </c>
      <c r="D61">
        <f t="shared" si="3"/>
        <v>8184.6446921931811</v>
      </c>
      <c r="E61">
        <f t="shared" si="4"/>
        <v>3.311953045956507</v>
      </c>
      <c r="F61">
        <f t="shared" si="5"/>
        <v>1.4945019549804783</v>
      </c>
      <c r="G61">
        <f t="shared" si="6"/>
        <v>8183.6255278509734</v>
      </c>
      <c r="H61">
        <f t="shared" si="7"/>
        <v>2.5136662971881378</v>
      </c>
      <c r="I61">
        <f t="shared" si="8"/>
        <v>6.3185182536195237</v>
      </c>
      <c r="J61" s="35"/>
    </row>
    <row r="62" spans="1:10" x14ac:dyDescent="0.25">
      <c r="A62" s="5">
        <v>42948</v>
      </c>
      <c r="B62" s="34">
        <v>56</v>
      </c>
      <c r="C62" s="4">
        <v>8189.0626303621584</v>
      </c>
      <c r="D62">
        <f t="shared" si="3"/>
        <v>8188.5654319139403</v>
      </c>
      <c r="E62">
        <f t="shared" si="4"/>
        <v>3.311953045956507</v>
      </c>
      <c r="F62">
        <f t="shared" si="5"/>
        <v>0.49719844821811421</v>
      </c>
      <c r="G62">
        <f t="shared" si="6"/>
        <v>8187.1161087802329</v>
      </c>
      <c r="H62">
        <f t="shared" si="7"/>
        <v>1.9465215819254809</v>
      </c>
      <c r="I62">
        <f t="shared" si="8"/>
        <v>3.7889462689016766</v>
      </c>
      <c r="J62" s="35"/>
    </row>
    <row r="63" spans="1:10" x14ac:dyDescent="0.25">
      <c r="A63" s="5">
        <v>42979</v>
      </c>
      <c r="B63" s="34">
        <v>57</v>
      </c>
      <c r="C63" s="4">
        <v>8191.9871105944767</v>
      </c>
      <c r="D63">
        <f t="shared" si="3"/>
        <v>8192.1653185121468</v>
      </c>
      <c r="E63">
        <f t="shared" si="4"/>
        <v>3.311953045956507</v>
      </c>
      <c r="F63">
        <f t="shared" si="5"/>
        <v>-0.17820791767007904</v>
      </c>
      <c r="G63">
        <f t="shared" si="6"/>
        <v>8191.0664779709114</v>
      </c>
      <c r="H63">
        <f t="shared" si="7"/>
        <v>0.92063262356532505</v>
      </c>
      <c r="I63">
        <f t="shared" si="8"/>
        <v>0.8475644275727735</v>
      </c>
      <c r="J63" s="35"/>
    </row>
    <row r="64" spans="1:10" x14ac:dyDescent="0.25">
      <c r="A64" s="5">
        <v>43009</v>
      </c>
      <c r="B64" s="34">
        <v>58</v>
      </c>
      <c r="C64" s="4">
        <v>8194.9126352179555</v>
      </c>
      <c r="D64">
        <f t="shared" si="3"/>
        <v>8195.3518407289575</v>
      </c>
      <c r="E64">
        <f t="shared" si="4"/>
        <v>3.311953045956507</v>
      </c>
      <c r="F64">
        <f t="shared" si="5"/>
        <v>-0.439205511002001</v>
      </c>
      <c r="G64">
        <f t="shared" si="6"/>
        <v>8195.3136850866194</v>
      </c>
      <c r="H64">
        <f t="shared" si="7"/>
        <v>-0.40104986866390391</v>
      </c>
      <c r="I64">
        <f t="shared" si="8"/>
        <v>0.16084099715533456</v>
      </c>
      <c r="J64" s="35"/>
    </row>
    <row r="65" spans="1:10" x14ac:dyDescent="0.25">
      <c r="A65" s="5">
        <v>43040</v>
      </c>
      <c r="B65" s="34">
        <v>59</v>
      </c>
      <c r="C65" s="4">
        <v>8197.8392046055706</v>
      </c>
      <c r="D65">
        <f t="shared" si="3"/>
        <v>8198.0774368042694</v>
      </c>
      <c r="E65">
        <f t="shared" si="4"/>
        <v>3.311953045956507</v>
      </c>
      <c r="F65">
        <f t="shared" si="5"/>
        <v>-0.2382321986988245</v>
      </c>
      <c r="G65">
        <f t="shared" si="6"/>
        <v>8199.7140099278859</v>
      </c>
      <c r="H65">
        <f t="shared" si="7"/>
        <v>-1.8748053223152965</v>
      </c>
      <c r="I65">
        <f t="shared" si="8"/>
        <v>3.5148949965817629</v>
      </c>
      <c r="J65" s="35"/>
    </row>
    <row r="66" spans="1:10" x14ac:dyDescent="0.25">
      <c r="A66" s="5">
        <v>43070</v>
      </c>
      <c r="B66" s="34">
        <v>60</v>
      </c>
      <c r="C66" s="4">
        <v>8200.7730929423178</v>
      </c>
      <c r="D66">
        <f t="shared" si="3"/>
        <v>8200.329749503635</v>
      </c>
      <c r="E66">
        <f t="shared" si="4"/>
        <v>3.311953045956507</v>
      </c>
      <c r="F66">
        <f t="shared" si="5"/>
        <v>0.44334343868285941</v>
      </c>
      <c r="G66">
        <f t="shared" si="6"/>
        <v>8204.1611644772074</v>
      </c>
      <c r="H66">
        <f t="shared" si="7"/>
        <v>-3.3880715348896047</v>
      </c>
      <c r="I66">
        <f t="shared" si="8"/>
        <v>11.479028725529203</v>
      </c>
      <c r="J66" s="35"/>
    </row>
    <row r="67" spans="1:10" x14ac:dyDescent="0.25">
      <c r="A67" s="5">
        <v>43101</v>
      </c>
      <c r="B67" s="34">
        <v>61</v>
      </c>
      <c r="C67" s="4">
        <v>8203.3490122826206</v>
      </c>
      <c r="D67">
        <f t="shared" si="3"/>
        <v>8202.2631860967322</v>
      </c>
      <c r="E67">
        <f t="shared" si="4"/>
        <v>3.311953045956507</v>
      </c>
      <c r="F67">
        <f t="shared" si="5"/>
        <v>1.0858261858884362</v>
      </c>
      <c r="G67">
        <f t="shared" si="6"/>
        <v>8207.7566515060025</v>
      </c>
      <c r="H67">
        <f t="shared" si="7"/>
        <v>-4.4076392233819206</v>
      </c>
      <c r="I67">
        <f t="shared" si="8"/>
        <v>19.427283523494779</v>
      </c>
      <c r="J67" s="35"/>
    </row>
    <row r="68" spans="1:10" x14ac:dyDescent="0.25">
      <c r="A68" s="5">
        <v>43132</v>
      </c>
      <c r="B68" s="34">
        <v>62</v>
      </c>
      <c r="C68" s="4">
        <v>8205.9257407369332</v>
      </c>
      <c r="D68">
        <f t="shared" si="3"/>
        <v>8204.1239789767478</v>
      </c>
      <c r="E68">
        <f t="shared" si="4"/>
        <v>3.311953045956507</v>
      </c>
      <c r="F68">
        <f t="shared" si="5"/>
        <v>1.8017617601853999</v>
      </c>
      <c r="G68">
        <f t="shared" si="6"/>
        <v>8210.5656494253963</v>
      </c>
      <c r="H68">
        <f t="shared" si="7"/>
        <v>-4.6399086884630378</v>
      </c>
      <c r="I68">
        <f t="shared" si="8"/>
        <v>21.528752637274788</v>
      </c>
      <c r="J68" s="35"/>
    </row>
    <row r="69" spans="1:10" x14ac:dyDescent="0.25">
      <c r="A69" s="5">
        <v>43160</v>
      </c>
      <c r="B69" s="34">
        <v>63</v>
      </c>
      <c r="C69" s="4">
        <v>8208.5032785594103</v>
      </c>
      <c r="D69">
        <f t="shared" si="3"/>
        <v>8206.1458344414186</v>
      </c>
      <c r="E69">
        <f t="shared" si="4"/>
        <v>3.311953045956507</v>
      </c>
      <c r="F69">
        <f t="shared" si="5"/>
        <v>2.3574441179916903</v>
      </c>
      <c r="G69">
        <f t="shared" si="6"/>
        <v>8212.6282091610501</v>
      </c>
      <c r="H69">
        <f t="shared" si="7"/>
        <v>-4.1249306016397895</v>
      </c>
      <c r="I69">
        <f t="shared" si="8"/>
        <v>17.015052468344397</v>
      </c>
      <c r="J69" s="35"/>
    </row>
    <row r="70" spans="1:10" x14ac:dyDescent="0.25">
      <c r="A70" s="5">
        <v>43191</v>
      </c>
      <c r="B70" s="34">
        <v>64</v>
      </c>
      <c r="C70" s="4">
        <v>8211.0816260042848</v>
      </c>
      <c r="D70">
        <f t="shared" si="3"/>
        <v>8208.4805084715226</v>
      </c>
      <c r="E70">
        <f t="shared" si="4"/>
        <v>3.311953045956507</v>
      </c>
      <c r="F70">
        <f t="shared" si="5"/>
        <v>2.6011175327621459</v>
      </c>
      <c r="G70">
        <f t="shared" si="6"/>
        <v>8214.2063571698272</v>
      </c>
      <c r="H70">
        <f t="shared" si="7"/>
        <v>-3.124731165542471</v>
      </c>
      <c r="I70">
        <f t="shared" si="8"/>
        <v>9.7639448569124099</v>
      </c>
      <c r="J70" s="35"/>
    </row>
    <row r="71" spans="1:10" x14ac:dyDescent="0.25">
      <c r="A71" s="5">
        <v>43221</v>
      </c>
      <c r="B71" s="34">
        <v>65</v>
      </c>
      <c r="C71" s="4">
        <v>8213.6607833258568</v>
      </c>
      <c r="D71">
        <f t="shared" si="3"/>
        <v>8211.1785713588051</v>
      </c>
      <c r="E71">
        <f t="shared" si="4"/>
        <v>3.311953045956507</v>
      </c>
      <c r="F71">
        <f t="shared" si="5"/>
        <v>2.4822119670516258</v>
      </c>
      <c r="G71">
        <f t="shared" si="6"/>
        <v>8215.6236226787041</v>
      </c>
      <c r="H71">
        <f t="shared" si="7"/>
        <v>-1.962839352847368</v>
      </c>
      <c r="I71">
        <f t="shared" si="8"/>
        <v>3.8527383250862743</v>
      </c>
      <c r="J71" s="35"/>
    </row>
    <row r="72" spans="1:10" x14ac:dyDescent="0.25">
      <c r="A72" s="5">
        <v>43252</v>
      </c>
      <c r="B72" s="34">
        <v>66</v>
      </c>
      <c r="C72" s="4">
        <v>8216.2407507785156</v>
      </c>
      <c r="D72">
        <f t="shared" si="3"/>
        <v>8214.2027884735544</v>
      </c>
      <c r="E72">
        <f t="shared" si="4"/>
        <v>3.311953045956507</v>
      </c>
      <c r="F72">
        <f t="shared" si="5"/>
        <v>2.0379623049611837</v>
      </c>
      <c r="G72">
        <f t="shared" si="6"/>
        <v>8217.1607515327596</v>
      </c>
      <c r="H72">
        <f t="shared" si="7"/>
        <v>-0.92000075424402894</v>
      </c>
      <c r="I72">
        <f t="shared" si="8"/>
        <v>0.84640138780958218</v>
      </c>
      <c r="J72" s="35"/>
    </row>
    <row r="73" spans="1:10" x14ac:dyDescent="0.25">
      <c r="A73" s="5">
        <v>43282</v>
      </c>
      <c r="B73" s="34">
        <v>67</v>
      </c>
      <c r="C73" s="4">
        <v>8218.8215286167306</v>
      </c>
      <c r="D73">
        <f t="shared" si="3"/>
        <v>8217.456032535687</v>
      </c>
      <c r="E73">
        <f t="shared" si="4"/>
        <v>3.311953045956507</v>
      </c>
      <c r="F73">
        <f t="shared" si="5"/>
        <v>1.3654960810436023</v>
      </c>
      <c r="G73">
        <f t="shared" si="6"/>
        <v>8219.0092434744911</v>
      </c>
      <c r="H73">
        <f t="shared" si="7"/>
        <v>-0.18771485776051122</v>
      </c>
      <c r="I73">
        <f t="shared" si="8"/>
        <v>3.5236867824048959E-2</v>
      </c>
      <c r="J73" s="35"/>
    </row>
    <row r="74" spans="1:10" x14ac:dyDescent="0.25">
      <c r="A74" s="5">
        <v>43313</v>
      </c>
      <c r="B74" s="34">
        <v>68</v>
      </c>
      <c r="C74" s="4">
        <v>8221.4031170950493</v>
      </c>
      <c r="D74">
        <f t="shared" si="3"/>
        <v>8220.8111250016645</v>
      </c>
      <c r="E74">
        <f t="shared" si="4"/>
        <v>3.311953045956507</v>
      </c>
      <c r="F74">
        <f t="shared" si="5"/>
        <v>0.59199209338476066</v>
      </c>
      <c r="G74">
        <f t="shared" si="6"/>
        <v>8221.2651840298622</v>
      </c>
      <c r="H74">
        <f t="shared" si="7"/>
        <v>0.13793306518709869</v>
      </c>
      <c r="I74">
        <f t="shared" si="8"/>
        <v>1.9025530471908417E-2</v>
      </c>
      <c r="J74" s="35"/>
    </row>
    <row r="75" spans="1:10" x14ac:dyDescent="0.25">
      <c r="A75" s="5">
        <v>43344</v>
      </c>
      <c r="B75" s="34">
        <v>69</v>
      </c>
      <c r="C75" s="4">
        <v>8223.9855164680976</v>
      </c>
      <c r="D75">
        <f t="shared" si="3"/>
        <v>8224.1357904415017</v>
      </c>
      <c r="E75">
        <f t="shared" si="4"/>
        <v>3.311953045956507</v>
      </c>
      <c r="F75">
        <f t="shared" si="5"/>
        <v>-0.15027397340418247</v>
      </c>
      <c r="G75">
        <f t="shared" si="6"/>
        <v>8223.9448701299516</v>
      </c>
      <c r="H75">
        <f t="shared" si="7"/>
        <v>4.0646338145961636E-2</v>
      </c>
      <c r="I75">
        <f t="shared" si="8"/>
        <v>1.6521248046758559E-3</v>
      </c>
      <c r="J75" s="35"/>
    </row>
    <row r="76" spans="1:10" x14ac:dyDescent="0.25">
      <c r="A76" s="5">
        <v>43374</v>
      </c>
      <c r="B76" s="34">
        <v>70</v>
      </c>
      <c r="C76" s="4">
        <v>8226.5687269905866</v>
      </c>
      <c r="D76">
        <f t="shared" si="3"/>
        <v>8227.3101898789537</v>
      </c>
      <c r="E76">
        <f t="shared" si="4"/>
        <v>3.311953045956507</v>
      </c>
      <c r="F76">
        <f t="shared" si="5"/>
        <v>-0.74146288836709573</v>
      </c>
      <c r="G76">
        <f t="shared" si="6"/>
        <v>8227.0085379764569</v>
      </c>
      <c r="H76">
        <f t="shared" si="7"/>
        <v>-0.439810985870281</v>
      </c>
      <c r="I76">
        <f t="shared" si="8"/>
        <v>0.19343370329218851</v>
      </c>
      <c r="J76" s="35"/>
    </row>
    <row r="77" spans="1:10" x14ac:dyDescent="0.25">
      <c r="A77" s="5">
        <v>43405</v>
      </c>
      <c r="B77" s="34">
        <v>71</v>
      </c>
      <c r="C77" s="4">
        <v>8229.1527489173004</v>
      </c>
      <c r="D77">
        <f t="shared" si="3"/>
        <v>8230.2370894475953</v>
      </c>
      <c r="E77">
        <f t="shared" si="4"/>
        <v>3.311953045956507</v>
      </c>
      <c r="F77">
        <f t="shared" si="5"/>
        <v>-1.0843405302948668</v>
      </c>
      <c r="G77">
        <f t="shared" si="6"/>
        <v>8230.383910726212</v>
      </c>
      <c r="H77">
        <f t="shared" si="7"/>
        <v>-1.2311618089115655</v>
      </c>
      <c r="I77">
        <f t="shared" si="8"/>
        <v>1.5157593997223979</v>
      </c>
      <c r="J77" s="35"/>
    </row>
    <row r="78" spans="1:10" x14ac:dyDescent="0.25">
      <c r="A78" s="5">
        <v>43435</v>
      </c>
      <c r="B78" s="34">
        <v>72</v>
      </c>
      <c r="C78" s="4">
        <v>8231.7424544987734</v>
      </c>
      <c r="D78">
        <f t="shared" si="3"/>
        <v>8232.8453625094062</v>
      </c>
      <c r="E78">
        <f t="shared" si="4"/>
        <v>3.311953045956507</v>
      </c>
      <c r="F78">
        <f t="shared" si="5"/>
        <v>-1.1029080106327456</v>
      </c>
      <c r="G78">
        <f t="shared" si="6"/>
        <v>8233.9923859322353</v>
      </c>
      <c r="H78">
        <f t="shared" si="7"/>
        <v>-2.2499314334618248</v>
      </c>
      <c r="I78">
        <f t="shared" si="8"/>
        <v>5.0621914552795815</v>
      </c>
      <c r="J78" s="35"/>
    </row>
    <row r="79" spans="1:10" x14ac:dyDescent="0.25">
      <c r="A79" s="32">
        <v>43466</v>
      </c>
      <c r="B79" s="34">
        <v>73</v>
      </c>
      <c r="G79">
        <f>_xlfn.CEILING.MATH(($D$78+$E$78*(B79-$B$78))+F67)</f>
        <v>8238</v>
      </c>
      <c r="J79" s="35"/>
    </row>
    <row r="80" spans="1:10" x14ac:dyDescent="0.25">
      <c r="A80" s="32">
        <v>43497</v>
      </c>
      <c r="B80" s="34">
        <v>74</v>
      </c>
      <c r="G80">
        <f t="shared" ref="G80:G126" si="9">_xlfn.CEILING.MATH(($D$78+$E$78*(B80-$B$78))+F68)</f>
        <v>8242</v>
      </c>
      <c r="J80" s="35"/>
    </row>
    <row r="81" spans="1:10" x14ac:dyDescent="0.25">
      <c r="A81" s="32">
        <v>43525</v>
      </c>
      <c r="B81" s="34">
        <v>75</v>
      </c>
      <c r="G81">
        <f t="shared" si="9"/>
        <v>8246</v>
      </c>
      <c r="J81" s="35"/>
    </row>
    <row r="82" spans="1:10" x14ac:dyDescent="0.25">
      <c r="A82" s="32">
        <v>43556</v>
      </c>
      <c r="B82" s="34">
        <v>76</v>
      </c>
      <c r="G82">
        <f t="shared" si="9"/>
        <v>8249</v>
      </c>
      <c r="J82" s="35"/>
    </row>
    <row r="83" spans="1:10" x14ac:dyDescent="0.25">
      <c r="A83" s="32">
        <v>43586</v>
      </c>
      <c r="B83" s="34">
        <v>77</v>
      </c>
      <c r="G83">
        <f t="shared" si="9"/>
        <v>8252</v>
      </c>
      <c r="J83" s="35"/>
    </row>
    <row r="84" spans="1:10" x14ac:dyDescent="0.25">
      <c r="A84" s="32">
        <v>43617</v>
      </c>
      <c r="B84" s="34">
        <v>78</v>
      </c>
      <c r="G84">
        <f t="shared" si="9"/>
        <v>8255</v>
      </c>
      <c r="J84" s="35"/>
    </row>
    <row r="85" spans="1:10" x14ac:dyDescent="0.25">
      <c r="A85" s="32">
        <v>43647</v>
      </c>
      <c r="B85" s="34">
        <v>79</v>
      </c>
      <c r="G85">
        <f t="shared" si="9"/>
        <v>8258</v>
      </c>
      <c r="J85" s="35"/>
    </row>
    <row r="86" spans="1:10" x14ac:dyDescent="0.25">
      <c r="A86" s="32">
        <v>43678</v>
      </c>
      <c r="B86" s="34">
        <v>80</v>
      </c>
      <c r="G86">
        <f t="shared" si="9"/>
        <v>8260</v>
      </c>
      <c r="J86" s="35"/>
    </row>
    <row r="87" spans="1:10" x14ac:dyDescent="0.25">
      <c r="A87" s="32">
        <v>43709</v>
      </c>
      <c r="B87" s="34">
        <v>81</v>
      </c>
      <c r="G87">
        <f t="shared" si="9"/>
        <v>8263</v>
      </c>
      <c r="J87" s="35"/>
    </row>
    <row r="88" spans="1:10" x14ac:dyDescent="0.25">
      <c r="A88" s="32">
        <v>43739</v>
      </c>
      <c r="B88" s="34">
        <v>82</v>
      </c>
      <c r="G88">
        <f t="shared" si="9"/>
        <v>8266</v>
      </c>
      <c r="J88" s="35"/>
    </row>
    <row r="89" spans="1:10" x14ac:dyDescent="0.25">
      <c r="A89" s="32">
        <v>43770</v>
      </c>
      <c r="B89" s="34">
        <v>83</v>
      </c>
      <c r="G89">
        <f t="shared" si="9"/>
        <v>8269</v>
      </c>
      <c r="J89" s="35"/>
    </row>
    <row r="90" spans="1:10" x14ac:dyDescent="0.25">
      <c r="A90" s="32">
        <v>43800</v>
      </c>
      <c r="B90" s="34">
        <v>84</v>
      </c>
      <c r="G90">
        <f t="shared" si="9"/>
        <v>8272</v>
      </c>
      <c r="J90" s="35"/>
    </row>
    <row r="91" spans="1:10" x14ac:dyDescent="0.25">
      <c r="A91" s="32">
        <v>43831</v>
      </c>
      <c r="B91" s="34">
        <v>85</v>
      </c>
      <c r="G91">
        <f t="shared" si="9"/>
        <v>8276</v>
      </c>
      <c r="J91" s="35"/>
    </row>
    <row r="92" spans="1:10" x14ac:dyDescent="0.25">
      <c r="A92" s="32">
        <v>43862</v>
      </c>
      <c r="B92" s="34">
        <v>86</v>
      </c>
      <c r="G92">
        <f t="shared" si="9"/>
        <v>8280</v>
      </c>
      <c r="J92" s="35"/>
    </row>
    <row r="93" spans="1:10" x14ac:dyDescent="0.25">
      <c r="A93" s="32">
        <v>43891</v>
      </c>
      <c r="B93" s="34">
        <v>87</v>
      </c>
      <c r="G93">
        <f t="shared" si="9"/>
        <v>8283</v>
      </c>
      <c r="J93" s="35"/>
    </row>
    <row r="94" spans="1:10" x14ac:dyDescent="0.25">
      <c r="A94" s="32">
        <v>43922</v>
      </c>
      <c r="B94" s="34">
        <v>88</v>
      </c>
      <c r="G94">
        <f t="shared" si="9"/>
        <v>8286</v>
      </c>
      <c r="J94" s="35"/>
    </row>
    <row r="95" spans="1:10" x14ac:dyDescent="0.25">
      <c r="A95" s="32">
        <v>43952</v>
      </c>
      <c r="B95" s="34">
        <v>89</v>
      </c>
      <c r="G95">
        <f t="shared" si="9"/>
        <v>8290</v>
      </c>
      <c r="J95" s="35"/>
    </row>
    <row r="96" spans="1:10" x14ac:dyDescent="0.25">
      <c r="A96" s="32">
        <v>43983</v>
      </c>
      <c r="B96" s="34">
        <v>90</v>
      </c>
      <c r="G96">
        <f t="shared" si="9"/>
        <v>8293</v>
      </c>
      <c r="J96" s="35"/>
    </row>
    <row r="97" spans="1:10" x14ac:dyDescent="0.25">
      <c r="A97" s="32">
        <v>44013</v>
      </c>
      <c r="B97" s="34">
        <v>91</v>
      </c>
      <c r="G97">
        <f t="shared" si="9"/>
        <v>8296</v>
      </c>
      <c r="J97" s="35"/>
    </row>
    <row r="98" spans="1:10" x14ac:dyDescent="0.25">
      <c r="A98" s="32">
        <v>44044</v>
      </c>
      <c r="B98" s="34">
        <v>92</v>
      </c>
      <c r="G98">
        <f t="shared" si="9"/>
        <v>8300</v>
      </c>
      <c r="J98" s="35"/>
    </row>
    <row r="99" spans="1:10" x14ac:dyDescent="0.25">
      <c r="A99" s="32">
        <v>44075</v>
      </c>
      <c r="B99" s="34">
        <v>93</v>
      </c>
      <c r="G99">
        <f t="shared" si="9"/>
        <v>8303</v>
      </c>
      <c r="J99" s="35"/>
    </row>
    <row r="100" spans="1:10" x14ac:dyDescent="0.25">
      <c r="A100" s="32">
        <v>44105</v>
      </c>
      <c r="B100" s="34">
        <v>94</v>
      </c>
      <c r="G100">
        <f t="shared" si="9"/>
        <v>8306</v>
      </c>
      <c r="J100" s="35"/>
    </row>
    <row r="101" spans="1:10" x14ac:dyDescent="0.25">
      <c r="A101" s="32">
        <v>44136</v>
      </c>
      <c r="B101" s="34">
        <v>95</v>
      </c>
      <c r="G101">
        <f t="shared" si="9"/>
        <v>8310</v>
      </c>
      <c r="J101" s="35"/>
    </row>
    <row r="102" spans="1:10" x14ac:dyDescent="0.25">
      <c r="A102" s="32">
        <v>44166</v>
      </c>
      <c r="B102" s="34">
        <v>96</v>
      </c>
      <c r="G102">
        <f t="shared" si="9"/>
        <v>8313</v>
      </c>
      <c r="J102" s="35"/>
    </row>
    <row r="103" spans="1:10" x14ac:dyDescent="0.25">
      <c r="A103" s="32">
        <v>44197</v>
      </c>
      <c r="B103" s="34">
        <v>97</v>
      </c>
      <c r="G103">
        <f t="shared" si="9"/>
        <v>8316</v>
      </c>
      <c r="J103" s="35"/>
    </row>
    <row r="104" spans="1:10" x14ac:dyDescent="0.25">
      <c r="A104" s="32">
        <v>44228</v>
      </c>
      <c r="B104" s="34">
        <v>98</v>
      </c>
      <c r="G104">
        <f t="shared" si="9"/>
        <v>8319</v>
      </c>
      <c r="J104" s="35"/>
    </row>
    <row r="105" spans="1:10" x14ac:dyDescent="0.25">
      <c r="A105" s="32">
        <v>44256</v>
      </c>
      <c r="B105" s="34">
        <v>99</v>
      </c>
      <c r="G105">
        <f t="shared" si="9"/>
        <v>8323</v>
      </c>
      <c r="J105" s="35"/>
    </row>
    <row r="106" spans="1:10" x14ac:dyDescent="0.25">
      <c r="A106" s="32">
        <v>44287</v>
      </c>
      <c r="B106" s="34">
        <v>100</v>
      </c>
      <c r="G106">
        <f t="shared" si="9"/>
        <v>8326</v>
      </c>
      <c r="J106" s="35"/>
    </row>
    <row r="107" spans="1:10" x14ac:dyDescent="0.25">
      <c r="A107" s="32">
        <v>44317</v>
      </c>
      <c r="B107" s="34">
        <v>101</v>
      </c>
      <c r="G107">
        <f t="shared" si="9"/>
        <v>8329</v>
      </c>
      <c r="J107" s="35"/>
    </row>
    <row r="108" spans="1:10" x14ac:dyDescent="0.25">
      <c r="A108" s="32">
        <v>44348</v>
      </c>
      <c r="B108" s="34">
        <v>102</v>
      </c>
      <c r="G108">
        <f t="shared" si="9"/>
        <v>8333</v>
      </c>
      <c r="J108" s="35"/>
    </row>
    <row r="109" spans="1:10" x14ac:dyDescent="0.25">
      <c r="A109" s="32">
        <v>44378</v>
      </c>
      <c r="B109" s="34">
        <v>103</v>
      </c>
      <c r="G109">
        <f t="shared" si="9"/>
        <v>8336</v>
      </c>
      <c r="J109" s="35"/>
    </row>
    <row r="110" spans="1:10" x14ac:dyDescent="0.25">
      <c r="A110" s="32">
        <v>44409</v>
      </c>
      <c r="B110" s="34">
        <v>104</v>
      </c>
      <c r="G110">
        <f t="shared" si="9"/>
        <v>8339</v>
      </c>
      <c r="J110" s="35"/>
    </row>
    <row r="111" spans="1:10" x14ac:dyDescent="0.25">
      <c r="A111" s="32">
        <v>44440</v>
      </c>
      <c r="B111" s="34">
        <v>105</v>
      </c>
      <c r="G111">
        <f t="shared" si="9"/>
        <v>8343</v>
      </c>
      <c r="J111" s="35"/>
    </row>
    <row r="112" spans="1:10" x14ac:dyDescent="0.25">
      <c r="A112" s="32">
        <v>44470</v>
      </c>
      <c r="B112" s="34">
        <v>106</v>
      </c>
      <c r="G112">
        <f t="shared" si="9"/>
        <v>8346</v>
      </c>
      <c r="J112" s="35"/>
    </row>
    <row r="113" spans="1:10" x14ac:dyDescent="0.25">
      <c r="A113" s="32">
        <v>44501</v>
      </c>
      <c r="B113" s="34">
        <v>107</v>
      </c>
      <c r="G113">
        <f t="shared" si="9"/>
        <v>8349</v>
      </c>
      <c r="J113" s="35"/>
    </row>
    <row r="114" spans="1:10" x14ac:dyDescent="0.25">
      <c r="A114" s="32">
        <v>44531</v>
      </c>
      <c r="B114" s="34">
        <v>108</v>
      </c>
      <c r="G114">
        <f t="shared" si="9"/>
        <v>8353</v>
      </c>
      <c r="J114" s="35"/>
    </row>
    <row r="115" spans="1:10" x14ac:dyDescent="0.25">
      <c r="A115" s="32">
        <v>44562</v>
      </c>
      <c r="B115" s="34">
        <v>109</v>
      </c>
      <c r="G115">
        <f t="shared" si="9"/>
        <v>8356</v>
      </c>
    </row>
    <row r="116" spans="1:10" x14ac:dyDescent="0.25">
      <c r="A116" s="32">
        <v>44593</v>
      </c>
      <c r="B116" s="34">
        <v>110</v>
      </c>
      <c r="G116">
        <f t="shared" si="9"/>
        <v>8359</v>
      </c>
    </row>
    <row r="117" spans="1:10" x14ac:dyDescent="0.25">
      <c r="A117" s="32">
        <v>44621</v>
      </c>
      <c r="B117" s="34">
        <v>111</v>
      </c>
      <c r="G117">
        <f t="shared" si="9"/>
        <v>8363</v>
      </c>
    </row>
    <row r="118" spans="1:10" x14ac:dyDescent="0.25">
      <c r="A118" s="32">
        <v>44652</v>
      </c>
      <c r="B118" s="34">
        <v>112</v>
      </c>
      <c r="G118">
        <f t="shared" si="9"/>
        <v>8366</v>
      </c>
    </row>
    <row r="119" spans="1:10" x14ac:dyDescent="0.25">
      <c r="A119" s="32">
        <v>44682</v>
      </c>
      <c r="B119" s="34">
        <v>113</v>
      </c>
      <c r="G119">
        <f t="shared" si="9"/>
        <v>8369</v>
      </c>
    </row>
    <row r="120" spans="1:10" x14ac:dyDescent="0.25">
      <c r="A120" s="32">
        <v>44713</v>
      </c>
      <c r="B120" s="34">
        <v>114</v>
      </c>
      <c r="G120">
        <f t="shared" si="9"/>
        <v>8372</v>
      </c>
    </row>
    <row r="121" spans="1:10" x14ac:dyDescent="0.25">
      <c r="A121" s="32">
        <v>44743</v>
      </c>
      <c r="B121" s="34">
        <v>115</v>
      </c>
      <c r="G121">
        <f t="shared" si="9"/>
        <v>8376</v>
      </c>
    </row>
    <row r="122" spans="1:10" x14ac:dyDescent="0.25">
      <c r="A122" s="32">
        <v>44774</v>
      </c>
      <c r="B122" s="34">
        <v>116</v>
      </c>
      <c r="G122">
        <f t="shared" si="9"/>
        <v>8379</v>
      </c>
    </row>
    <row r="123" spans="1:10" x14ac:dyDescent="0.25">
      <c r="A123" s="32">
        <v>44805</v>
      </c>
      <c r="B123" s="34">
        <v>117</v>
      </c>
      <c r="G123">
        <f t="shared" si="9"/>
        <v>8382</v>
      </c>
    </row>
    <row r="124" spans="1:10" x14ac:dyDescent="0.25">
      <c r="A124" s="32">
        <v>44835</v>
      </c>
      <c r="B124" s="34">
        <v>118</v>
      </c>
      <c r="G124">
        <f t="shared" si="9"/>
        <v>8386</v>
      </c>
    </row>
    <row r="125" spans="1:10" x14ac:dyDescent="0.25">
      <c r="A125" s="32">
        <v>44866</v>
      </c>
      <c r="B125" s="34">
        <v>119</v>
      </c>
      <c r="G125">
        <f t="shared" si="9"/>
        <v>8389</v>
      </c>
    </row>
    <row r="126" spans="1:10" x14ac:dyDescent="0.25">
      <c r="A126" s="32">
        <v>44896</v>
      </c>
      <c r="B126" s="34">
        <v>120</v>
      </c>
      <c r="G126">
        <f t="shared" si="9"/>
        <v>8392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50D-086A-4CF1-905A-2EF3178758CC}">
  <dimension ref="A1:G437"/>
  <sheetViews>
    <sheetView topLeftCell="A413" zoomScale="90" zoomScaleNormal="90" workbookViewId="0">
      <selection activeCell="A136" sqref="A136:A139"/>
    </sheetView>
  </sheetViews>
  <sheetFormatPr defaultColWidth="8.7109375" defaultRowHeight="15" x14ac:dyDescent="0.25"/>
  <cols>
    <col min="1" max="1" width="15.5703125" style="24" customWidth="1"/>
    <col min="2" max="2" width="14.85546875" style="24" customWidth="1"/>
    <col min="3" max="3" width="12.85546875" style="24" customWidth="1"/>
    <col min="4" max="4" width="8.7109375" style="24"/>
    <col min="5" max="5" width="18.42578125" style="24" customWidth="1"/>
    <col min="6" max="6" width="12.140625" style="24" customWidth="1"/>
    <col min="7" max="7" width="11.85546875" style="24" customWidth="1"/>
    <col min="8" max="16384" width="8.7109375" style="24"/>
  </cols>
  <sheetData>
    <row r="1" spans="1:7" x14ac:dyDescent="0.25">
      <c r="A1" s="23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</row>
    <row r="2" spans="1:7" x14ac:dyDescent="0.2">
      <c r="A2" s="25" t="s">
        <v>21</v>
      </c>
      <c r="B2" s="25" t="s">
        <v>22</v>
      </c>
      <c r="C2" s="25" t="s">
        <v>23</v>
      </c>
      <c r="D2" s="25">
        <v>9</v>
      </c>
      <c r="E2" s="25">
        <v>0</v>
      </c>
      <c r="F2" s="23"/>
      <c r="G2" s="23"/>
    </row>
    <row r="3" spans="1:7" x14ac:dyDescent="0.2">
      <c r="A3" s="25" t="s">
        <v>24</v>
      </c>
      <c r="B3" s="25" t="s">
        <v>25</v>
      </c>
      <c r="C3" s="26" t="s">
        <v>26</v>
      </c>
      <c r="D3" s="25">
        <v>29</v>
      </c>
      <c r="E3" s="25">
        <v>0</v>
      </c>
      <c r="F3" s="23"/>
      <c r="G3" s="23"/>
    </row>
    <row r="4" spans="1:7" x14ac:dyDescent="0.2">
      <c r="A4" s="25" t="s">
        <v>27</v>
      </c>
      <c r="B4" s="25" t="s">
        <v>28</v>
      </c>
      <c r="C4" s="25" t="s">
        <v>26</v>
      </c>
      <c r="D4" s="25">
        <v>15</v>
      </c>
      <c r="E4" s="25">
        <v>0</v>
      </c>
      <c r="F4" s="25">
        <v>1</v>
      </c>
      <c r="G4" s="25">
        <v>1</v>
      </c>
    </row>
    <row r="5" spans="1:7" x14ac:dyDescent="0.2">
      <c r="A5" s="25" t="s">
        <v>29</v>
      </c>
      <c r="B5" s="25" t="s">
        <v>30</v>
      </c>
      <c r="C5" s="26" t="s">
        <v>26</v>
      </c>
      <c r="D5" s="27">
        <v>39</v>
      </c>
      <c r="E5" s="25">
        <v>0</v>
      </c>
      <c r="F5" s="25">
        <v>0</v>
      </c>
      <c r="G5" s="25">
        <v>0</v>
      </c>
    </row>
    <row r="6" spans="1:7" x14ac:dyDescent="0.2">
      <c r="A6" s="25" t="s">
        <v>29</v>
      </c>
      <c r="B6" s="25" t="s">
        <v>31</v>
      </c>
      <c r="C6" s="26" t="s">
        <v>26</v>
      </c>
      <c r="D6" s="25">
        <v>78</v>
      </c>
      <c r="E6" s="25">
        <v>1</v>
      </c>
      <c r="F6" s="25">
        <v>0</v>
      </c>
      <c r="G6" s="25">
        <v>0</v>
      </c>
    </row>
    <row r="7" spans="1:7" x14ac:dyDescent="0.2">
      <c r="A7" s="25" t="s">
        <v>32</v>
      </c>
      <c r="B7" s="25" t="s">
        <v>33</v>
      </c>
      <c r="C7" s="25" t="s">
        <v>26</v>
      </c>
      <c r="D7" s="25">
        <v>9</v>
      </c>
      <c r="E7" s="25">
        <v>0</v>
      </c>
      <c r="F7" s="25">
        <v>0</v>
      </c>
      <c r="G7" s="25">
        <v>0</v>
      </c>
    </row>
    <row r="8" spans="1:7" x14ac:dyDescent="0.2">
      <c r="A8" s="25" t="s">
        <v>34</v>
      </c>
      <c r="B8" s="25" t="s">
        <v>35</v>
      </c>
      <c r="C8" s="26" t="s">
        <v>23</v>
      </c>
      <c r="D8" s="25">
        <v>70</v>
      </c>
      <c r="E8" s="25">
        <v>0</v>
      </c>
      <c r="F8" s="25">
        <v>0</v>
      </c>
      <c r="G8" s="25">
        <v>0</v>
      </c>
    </row>
    <row r="9" spans="1:7" x14ac:dyDescent="0.2">
      <c r="A9" s="25" t="s">
        <v>36</v>
      </c>
      <c r="B9" s="25" t="s">
        <v>37</v>
      </c>
      <c r="C9" s="25" t="s">
        <v>23</v>
      </c>
      <c r="D9" s="25">
        <v>7</v>
      </c>
      <c r="E9" s="25">
        <v>1</v>
      </c>
      <c r="F9" s="25"/>
      <c r="G9" s="25"/>
    </row>
    <row r="10" spans="1:7" x14ac:dyDescent="0.2">
      <c r="A10" s="25" t="s">
        <v>38</v>
      </c>
      <c r="B10" s="25" t="s">
        <v>39</v>
      </c>
      <c r="C10" s="25" t="s">
        <v>26</v>
      </c>
      <c r="D10" s="25">
        <v>31</v>
      </c>
      <c r="E10" s="25">
        <v>0</v>
      </c>
      <c r="F10" s="25">
        <v>0</v>
      </c>
      <c r="G10" s="25">
        <v>0</v>
      </c>
    </row>
    <row r="11" spans="1:7" x14ac:dyDescent="0.2">
      <c r="A11" s="25" t="s">
        <v>40</v>
      </c>
      <c r="B11" s="25" t="s">
        <v>41</v>
      </c>
      <c r="C11" s="26" t="s">
        <v>23</v>
      </c>
      <c r="D11" s="25">
        <v>29</v>
      </c>
      <c r="E11" s="25">
        <v>1</v>
      </c>
      <c r="F11" s="25">
        <v>0</v>
      </c>
      <c r="G11" s="25">
        <v>0</v>
      </c>
    </row>
    <row r="12" spans="1:7" x14ac:dyDescent="0.2">
      <c r="A12" s="25" t="s">
        <v>42</v>
      </c>
      <c r="B12" s="25" t="s">
        <v>37</v>
      </c>
      <c r="C12" s="25" t="s">
        <v>23</v>
      </c>
      <c r="D12" s="25">
        <v>16</v>
      </c>
      <c r="E12" s="25">
        <v>1</v>
      </c>
      <c r="F12" s="25">
        <v>0</v>
      </c>
      <c r="G12" s="25">
        <v>0</v>
      </c>
    </row>
    <row r="13" spans="1:7" x14ac:dyDescent="0.2">
      <c r="A13" s="25" t="s">
        <v>43</v>
      </c>
      <c r="B13" s="25" t="s">
        <v>44</v>
      </c>
      <c r="C13" s="26"/>
      <c r="D13" s="25"/>
      <c r="E13" s="25">
        <v>1</v>
      </c>
      <c r="F13" s="25"/>
      <c r="G13" s="25"/>
    </row>
    <row r="14" spans="1:7" x14ac:dyDescent="0.2">
      <c r="A14" s="25" t="s">
        <v>45</v>
      </c>
      <c r="B14" s="25" t="s">
        <v>46</v>
      </c>
      <c r="C14" s="26" t="s">
        <v>23</v>
      </c>
      <c r="D14" s="25">
        <v>50</v>
      </c>
      <c r="E14" s="25">
        <v>1</v>
      </c>
      <c r="F14" s="25">
        <v>0</v>
      </c>
      <c r="G14" s="25">
        <v>0</v>
      </c>
    </row>
    <row r="15" spans="1:7" x14ac:dyDescent="0.2">
      <c r="A15" s="28" t="s">
        <v>47</v>
      </c>
      <c r="B15" s="25" t="s">
        <v>48</v>
      </c>
      <c r="C15" s="25" t="s">
        <v>26</v>
      </c>
      <c r="D15" s="25">
        <v>4</v>
      </c>
      <c r="E15" s="25">
        <v>1</v>
      </c>
      <c r="F15" s="25">
        <v>0</v>
      </c>
      <c r="G15" s="25">
        <v>0</v>
      </c>
    </row>
    <row r="16" spans="1:7" x14ac:dyDescent="0.2">
      <c r="A16" s="25" t="s">
        <v>49</v>
      </c>
      <c r="B16" s="25" t="s">
        <v>50</v>
      </c>
      <c r="C16" s="26" t="s">
        <v>23</v>
      </c>
      <c r="D16" s="25">
        <v>21</v>
      </c>
      <c r="E16" s="25">
        <v>0</v>
      </c>
      <c r="F16" s="25">
        <v>0</v>
      </c>
      <c r="G16" s="25">
        <v>0</v>
      </c>
    </row>
    <row r="17" spans="1:7" x14ac:dyDescent="0.2">
      <c r="A17" s="25" t="s">
        <v>51</v>
      </c>
      <c r="B17" s="25" t="s">
        <v>31</v>
      </c>
      <c r="C17" s="26" t="s">
        <v>26</v>
      </c>
      <c r="D17" s="25">
        <v>8</v>
      </c>
      <c r="E17" s="25">
        <v>1</v>
      </c>
      <c r="F17" s="25">
        <v>1</v>
      </c>
      <c r="G17" s="25">
        <v>1</v>
      </c>
    </row>
    <row r="18" spans="1:7" x14ac:dyDescent="0.2">
      <c r="A18" s="25" t="s">
        <v>52</v>
      </c>
      <c r="B18" s="25" t="s">
        <v>39</v>
      </c>
      <c r="C18" s="25" t="s">
        <v>26</v>
      </c>
      <c r="D18" s="25">
        <v>44</v>
      </c>
      <c r="E18" s="25">
        <v>1</v>
      </c>
      <c r="F18" s="25">
        <v>1</v>
      </c>
      <c r="G18" s="25">
        <v>1</v>
      </c>
    </row>
    <row r="19" spans="1:7" x14ac:dyDescent="0.2">
      <c r="A19" s="26">
        <v>43471</v>
      </c>
      <c r="B19" s="25" t="s">
        <v>53</v>
      </c>
      <c r="C19" s="25" t="s">
        <v>23</v>
      </c>
      <c r="D19" s="25">
        <v>20</v>
      </c>
      <c r="E19" s="25">
        <v>1</v>
      </c>
      <c r="F19" s="25">
        <v>0</v>
      </c>
      <c r="G19" s="25">
        <v>0</v>
      </c>
    </row>
    <row r="20" spans="1:7" x14ac:dyDescent="0.2">
      <c r="A20" s="26">
        <v>43474</v>
      </c>
      <c r="B20" s="25" t="s">
        <v>53</v>
      </c>
      <c r="C20" s="25" t="s">
        <v>26</v>
      </c>
      <c r="D20" s="25">
        <v>22</v>
      </c>
      <c r="E20" s="25">
        <v>0</v>
      </c>
      <c r="F20" s="25">
        <v>1</v>
      </c>
      <c r="G20" s="25">
        <v>1</v>
      </c>
    </row>
    <row r="21" spans="1:7" x14ac:dyDescent="0.2">
      <c r="A21" s="26">
        <v>43475</v>
      </c>
      <c r="B21" s="25" t="s">
        <v>53</v>
      </c>
      <c r="C21" s="25" t="s">
        <v>26</v>
      </c>
      <c r="D21" s="25">
        <v>30</v>
      </c>
      <c r="E21" s="25">
        <v>0</v>
      </c>
      <c r="F21" s="25">
        <v>0</v>
      </c>
      <c r="G21" s="25">
        <v>0</v>
      </c>
    </row>
    <row r="22" spans="1:7" x14ac:dyDescent="0.2">
      <c r="A22" s="26">
        <v>43482</v>
      </c>
      <c r="B22" s="25" t="s">
        <v>53</v>
      </c>
      <c r="C22" s="25" t="s">
        <v>23</v>
      </c>
      <c r="D22" s="25">
        <v>33</v>
      </c>
      <c r="E22" s="25">
        <v>1</v>
      </c>
      <c r="F22" s="25">
        <v>1</v>
      </c>
      <c r="G22" s="25">
        <v>1</v>
      </c>
    </row>
    <row r="23" spans="1:7" x14ac:dyDescent="0.2">
      <c r="A23" s="26">
        <v>43485</v>
      </c>
      <c r="B23" s="25" t="s">
        <v>53</v>
      </c>
      <c r="C23" s="25" t="s">
        <v>26</v>
      </c>
      <c r="D23" s="25">
        <v>2.6</v>
      </c>
      <c r="E23" s="25">
        <v>1</v>
      </c>
      <c r="F23" s="25">
        <v>1</v>
      </c>
      <c r="G23" s="25">
        <v>1</v>
      </c>
    </row>
    <row r="24" spans="1:7" x14ac:dyDescent="0.2">
      <c r="A24" s="26">
        <v>43492</v>
      </c>
      <c r="B24" s="25" t="s">
        <v>53</v>
      </c>
      <c r="C24" s="25" t="s">
        <v>23</v>
      </c>
      <c r="D24" s="25">
        <v>10</v>
      </c>
      <c r="E24" s="25">
        <v>0</v>
      </c>
      <c r="F24" s="25">
        <v>1</v>
      </c>
      <c r="G24" s="25">
        <v>1</v>
      </c>
    </row>
    <row r="25" spans="1:7" x14ac:dyDescent="0.2">
      <c r="A25" s="26">
        <v>43529</v>
      </c>
      <c r="B25" s="25" t="s">
        <v>53</v>
      </c>
      <c r="C25" s="25" t="s">
        <v>26</v>
      </c>
      <c r="D25" s="25">
        <v>22</v>
      </c>
      <c r="E25" s="25">
        <v>1</v>
      </c>
      <c r="F25" s="25">
        <v>0</v>
      </c>
      <c r="G25" s="25">
        <v>0</v>
      </c>
    </row>
    <row r="26" spans="1:7" x14ac:dyDescent="0.2">
      <c r="A26" s="26">
        <v>43561</v>
      </c>
      <c r="B26" s="25" t="s">
        <v>53</v>
      </c>
      <c r="C26" s="25" t="s">
        <v>23</v>
      </c>
      <c r="D26" s="25">
        <v>9</v>
      </c>
      <c r="E26" s="25">
        <v>1</v>
      </c>
      <c r="F26" s="25">
        <v>0</v>
      </c>
      <c r="G26" s="25">
        <v>0</v>
      </c>
    </row>
    <row r="27" spans="1:7" x14ac:dyDescent="0.2">
      <c r="A27" s="26">
        <v>43599</v>
      </c>
      <c r="B27" s="25" t="s">
        <v>53</v>
      </c>
      <c r="C27" s="25" t="s">
        <v>23</v>
      </c>
      <c r="D27" s="25">
        <v>30</v>
      </c>
      <c r="E27" s="25">
        <v>1</v>
      </c>
      <c r="F27" s="25">
        <v>0</v>
      </c>
      <c r="G27" s="25">
        <v>0</v>
      </c>
    </row>
    <row r="28" spans="1:7" x14ac:dyDescent="0.2">
      <c r="A28" s="26">
        <v>43613</v>
      </c>
      <c r="B28" s="25" t="s">
        <v>53</v>
      </c>
      <c r="C28" s="25" t="s">
        <v>26</v>
      </c>
      <c r="D28" s="25">
        <v>23</v>
      </c>
      <c r="E28" s="25">
        <v>1</v>
      </c>
      <c r="F28" s="25">
        <v>1</v>
      </c>
      <c r="G28" s="25">
        <v>1</v>
      </c>
    </row>
    <row r="29" spans="1:7" x14ac:dyDescent="0.2">
      <c r="A29" s="26">
        <v>43657</v>
      </c>
      <c r="B29" s="25" t="s">
        <v>53</v>
      </c>
      <c r="C29" s="25" t="s">
        <v>23</v>
      </c>
      <c r="D29" s="25">
        <v>9</v>
      </c>
      <c r="E29" s="25">
        <v>0</v>
      </c>
      <c r="F29" s="25">
        <v>1</v>
      </c>
      <c r="G29" s="25">
        <v>1</v>
      </c>
    </row>
    <row r="30" spans="1:7" x14ac:dyDescent="0.2">
      <c r="A30" s="26">
        <v>43685</v>
      </c>
      <c r="B30" s="25" t="s">
        <v>53</v>
      </c>
      <c r="C30" s="25" t="s">
        <v>23</v>
      </c>
      <c r="D30" s="25">
        <v>8</v>
      </c>
      <c r="E30" s="25">
        <v>1</v>
      </c>
      <c r="F30" s="25">
        <v>0</v>
      </c>
      <c r="G30" s="25">
        <v>0</v>
      </c>
    </row>
    <row r="31" spans="1:7" x14ac:dyDescent="0.2">
      <c r="A31" s="26">
        <v>43706</v>
      </c>
      <c r="B31" s="25" t="s">
        <v>53</v>
      </c>
      <c r="C31" s="25" t="s">
        <v>23</v>
      </c>
      <c r="D31" s="25">
        <v>1.8</v>
      </c>
      <c r="E31" s="25">
        <v>0</v>
      </c>
      <c r="F31" s="25">
        <v>1</v>
      </c>
      <c r="G31" s="25">
        <v>1</v>
      </c>
    </row>
    <row r="32" spans="1:7" x14ac:dyDescent="0.2">
      <c r="A32" s="26">
        <v>43730</v>
      </c>
      <c r="B32" s="25" t="s">
        <v>53</v>
      </c>
      <c r="C32" s="25" t="s">
        <v>23</v>
      </c>
      <c r="D32" s="25">
        <v>9</v>
      </c>
      <c r="E32" s="25">
        <v>1</v>
      </c>
      <c r="F32" s="25">
        <v>0</v>
      </c>
      <c r="G32" s="25">
        <v>0</v>
      </c>
    </row>
    <row r="33" spans="1:7" x14ac:dyDescent="0.2">
      <c r="A33" s="26">
        <v>43742</v>
      </c>
      <c r="B33" s="25" t="s">
        <v>53</v>
      </c>
      <c r="C33" s="25" t="s">
        <v>26</v>
      </c>
      <c r="D33" s="25">
        <v>15</v>
      </c>
      <c r="E33" s="25">
        <v>1</v>
      </c>
      <c r="F33" s="25">
        <v>0</v>
      </c>
      <c r="G33" s="25">
        <v>0</v>
      </c>
    </row>
    <row r="34" spans="1:7" x14ac:dyDescent="0.2">
      <c r="A34" s="26">
        <v>43745</v>
      </c>
      <c r="B34" s="25" t="s">
        <v>53</v>
      </c>
      <c r="C34" s="25" t="s">
        <v>26</v>
      </c>
      <c r="D34" s="25">
        <v>5.5</v>
      </c>
      <c r="E34" s="25">
        <v>1</v>
      </c>
      <c r="F34" s="25">
        <v>0</v>
      </c>
      <c r="G34" s="25">
        <v>0</v>
      </c>
    </row>
    <row r="35" spans="1:7" x14ac:dyDescent="0.2">
      <c r="A35" s="26">
        <v>43748</v>
      </c>
      <c r="B35" s="25" t="s">
        <v>53</v>
      </c>
      <c r="C35" s="25" t="s">
        <v>23</v>
      </c>
      <c r="D35" s="25">
        <v>13</v>
      </c>
      <c r="E35" s="25">
        <v>1</v>
      </c>
      <c r="F35" s="25">
        <v>0</v>
      </c>
      <c r="G35" s="25">
        <v>0</v>
      </c>
    </row>
    <row r="36" spans="1:7" x14ac:dyDescent="0.2">
      <c r="A36" s="26">
        <v>43757</v>
      </c>
      <c r="B36" s="25" t="s">
        <v>53</v>
      </c>
      <c r="C36" s="25" t="s">
        <v>26</v>
      </c>
      <c r="D36" s="25">
        <v>23</v>
      </c>
      <c r="E36" s="25">
        <v>1</v>
      </c>
      <c r="F36" s="25">
        <v>1</v>
      </c>
      <c r="G36" s="25">
        <v>1</v>
      </c>
    </row>
    <row r="37" spans="1:7" x14ac:dyDescent="0.2">
      <c r="A37" s="26">
        <v>43759</v>
      </c>
      <c r="B37" s="25" t="s">
        <v>53</v>
      </c>
      <c r="C37" s="25" t="s">
        <v>23</v>
      </c>
      <c r="D37" s="25">
        <v>15</v>
      </c>
      <c r="E37" s="25">
        <v>1</v>
      </c>
      <c r="F37" s="25">
        <v>0</v>
      </c>
      <c r="G37" s="25">
        <v>0</v>
      </c>
    </row>
    <row r="38" spans="1:7" x14ac:dyDescent="0.2">
      <c r="A38" s="26">
        <v>43809</v>
      </c>
      <c r="B38" s="25" t="s">
        <v>53</v>
      </c>
      <c r="C38" s="25" t="s">
        <v>26</v>
      </c>
      <c r="D38" s="25">
        <v>35</v>
      </c>
      <c r="E38" s="25">
        <v>0</v>
      </c>
      <c r="F38" s="25">
        <v>0</v>
      </c>
      <c r="G38" s="25">
        <v>0</v>
      </c>
    </row>
    <row r="39" spans="1:7" x14ac:dyDescent="0.2">
      <c r="A39" s="26">
        <v>43469</v>
      </c>
      <c r="B39" s="25" t="s">
        <v>54</v>
      </c>
      <c r="C39" s="25" t="s">
        <v>26</v>
      </c>
      <c r="D39" s="25">
        <v>4</v>
      </c>
      <c r="E39" s="25">
        <v>0</v>
      </c>
      <c r="F39" s="25">
        <v>1</v>
      </c>
      <c r="G39" s="25">
        <v>1</v>
      </c>
    </row>
    <row r="40" spans="1:7" x14ac:dyDescent="0.2">
      <c r="A40" s="26">
        <v>43477</v>
      </c>
      <c r="B40" s="25" t="s">
        <v>54</v>
      </c>
      <c r="C40" s="25" t="s">
        <v>26</v>
      </c>
      <c r="D40" s="25">
        <v>32</v>
      </c>
      <c r="E40" s="25">
        <v>1</v>
      </c>
      <c r="F40" s="25">
        <v>0</v>
      </c>
      <c r="G40" s="25">
        <v>0</v>
      </c>
    </row>
    <row r="41" spans="1:7" x14ac:dyDescent="0.2">
      <c r="A41" s="26">
        <v>43681</v>
      </c>
      <c r="B41" s="25" t="s">
        <v>54</v>
      </c>
      <c r="C41" s="25" t="s">
        <v>23</v>
      </c>
      <c r="D41" s="25">
        <v>13</v>
      </c>
      <c r="E41" s="25">
        <v>1</v>
      </c>
      <c r="F41" s="25">
        <v>0</v>
      </c>
      <c r="G41" s="25">
        <v>0</v>
      </c>
    </row>
    <row r="42" spans="1:7" x14ac:dyDescent="0.2">
      <c r="A42" s="26">
        <v>43782</v>
      </c>
      <c r="B42" s="25" t="s">
        <v>54</v>
      </c>
      <c r="C42" s="25" t="s">
        <v>23</v>
      </c>
      <c r="D42" s="25">
        <v>7</v>
      </c>
      <c r="E42" s="25">
        <v>1</v>
      </c>
      <c r="F42" s="25">
        <v>1</v>
      </c>
      <c r="G42" s="25">
        <v>1</v>
      </c>
    </row>
    <row r="43" spans="1:7" x14ac:dyDescent="0.2">
      <c r="A43" s="26">
        <v>43823</v>
      </c>
      <c r="B43" s="25" t="s">
        <v>54</v>
      </c>
      <c r="C43" s="25" t="s">
        <v>23</v>
      </c>
      <c r="D43" s="25">
        <v>8</v>
      </c>
      <c r="E43" s="25">
        <v>1</v>
      </c>
      <c r="F43" s="25">
        <v>1</v>
      </c>
      <c r="G43" s="25">
        <v>1</v>
      </c>
    </row>
    <row r="44" spans="1:7" x14ac:dyDescent="0.2">
      <c r="A44" s="26">
        <v>43708</v>
      </c>
      <c r="B44" s="25" t="s">
        <v>55</v>
      </c>
      <c r="C44" s="25" t="s">
        <v>23</v>
      </c>
      <c r="D44" s="25">
        <v>21</v>
      </c>
      <c r="E44" s="25">
        <v>0</v>
      </c>
      <c r="F44" s="25">
        <v>0</v>
      </c>
      <c r="G44" s="25">
        <v>0</v>
      </c>
    </row>
    <row r="45" spans="1:7" x14ac:dyDescent="0.2">
      <c r="A45" s="26">
        <v>43769</v>
      </c>
      <c r="B45" s="25" t="s">
        <v>55</v>
      </c>
      <c r="C45" s="25" t="s">
        <v>26</v>
      </c>
      <c r="D45" s="25">
        <v>9</v>
      </c>
      <c r="E45" s="25">
        <v>1</v>
      </c>
      <c r="F45" s="25">
        <v>1</v>
      </c>
      <c r="G45" s="25">
        <v>1</v>
      </c>
    </row>
    <row r="46" spans="1:7" x14ac:dyDescent="0.2">
      <c r="A46" s="26">
        <v>43788</v>
      </c>
      <c r="B46" s="25" t="s">
        <v>55</v>
      </c>
      <c r="C46" s="25" t="s">
        <v>23</v>
      </c>
      <c r="D46" s="25">
        <v>7</v>
      </c>
      <c r="E46" s="25">
        <v>1</v>
      </c>
      <c r="F46" s="25">
        <v>1</v>
      </c>
      <c r="G46" s="25">
        <v>1</v>
      </c>
    </row>
    <row r="47" spans="1:7" x14ac:dyDescent="0.2">
      <c r="A47" s="26">
        <v>43469</v>
      </c>
      <c r="B47" s="25" t="s">
        <v>56</v>
      </c>
      <c r="C47" s="25" t="s">
        <v>26</v>
      </c>
      <c r="D47" s="25">
        <v>25</v>
      </c>
      <c r="E47" s="25">
        <v>1</v>
      </c>
      <c r="F47" s="25">
        <v>1</v>
      </c>
      <c r="G47" s="25">
        <v>1</v>
      </c>
    </row>
    <row r="48" spans="1:7" x14ac:dyDescent="0.2">
      <c r="A48" s="26">
        <v>43471</v>
      </c>
      <c r="B48" s="25" t="s">
        <v>56</v>
      </c>
      <c r="C48" s="25" t="s">
        <v>26</v>
      </c>
      <c r="D48" s="25">
        <v>57</v>
      </c>
      <c r="E48" s="25">
        <v>1</v>
      </c>
      <c r="F48" s="25">
        <v>1</v>
      </c>
      <c r="G48" s="25">
        <v>1</v>
      </c>
    </row>
    <row r="49" spans="1:7" x14ac:dyDescent="0.2">
      <c r="A49" s="26">
        <v>43481</v>
      </c>
      <c r="B49" s="25" t="s">
        <v>56</v>
      </c>
      <c r="C49" s="25" t="s">
        <v>23</v>
      </c>
      <c r="D49" s="25">
        <v>12</v>
      </c>
      <c r="E49" s="25">
        <v>1</v>
      </c>
      <c r="F49" s="25">
        <v>1</v>
      </c>
      <c r="G49" s="25">
        <v>1</v>
      </c>
    </row>
    <row r="50" spans="1:7" x14ac:dyDescent="0.2">
      <c r="A50" s="26">
        <v>43505</v>
      </c>
      <c r="B50" s="25" t="s">
        <v>56</v>
      </c>
      <c r="C50" s="25" t="s">
        <v>23</v>
      </c>
      <c r="D50" s="25">
        <v>28</v>
      </c>
      <c r="E50" s="25">
        <v>1</v>
      </c>
      <c r="F50" s="25">
        <v>1</v>
      </c>
      <c r="G50" s="25">
        <v>1</v>
      </c>
    </row>
    <row r="51" spans="1:7" x14ac:dyDescent="0.2">
      <c r="A51" s="26">
        <v>43491</v>
      </c>
      <c r="B51" s="25" t="s">
        <v>56</v>
      </c>
      <c r="C51" s="25" t="s">
        <v>26</v>
      </c>
      <c r="D51" s="25">
        <v>5</v>
      </c>
      <c r="E51" s="25">
        <v>0</v>
      </c>
      <c r="F51" s="25">
        <v>1</v>
      </c>
      <c r="G51" s="25">
        <v>1</v>
      </c>
    </row>
    <row r="52" spans="1:7" x14ac:dyDescent="0.2">
      <c r="A52" s="26">
        <v>43524</v>
      </c>
      <c r="B52" s="25" t="s">
        <v>56</v>
      </c>
      <c r="C52" s="25" t="s">
        <v>26</v>
      </c>
      <c r="D52" s="25">
        <v>1</v>
      </c>
      <c r="E52" s="25">
        <v>0</v>
      </c>
      <c r="F52" s="25">
        <v>1</v>
      </c>
      <c r="G52" s="25">
        <v>1</v>
      </c>
    </row>
    <row r="53" spans="1:7" x14ac:dyDescent="0.2">
      <c r="A53" s="26">
        <v>43546</v>
      </c>
      <c r="B53" s="25" t="s">
        <v>56</v>
      </c>
      <c r="C53" s="25" t="s">
        <v>26</v>
      </c>
      <c r="D53" s="25">
        <v>16</v>
      </c>
      <c r="E53" s="25">
        <v>0</v>
      </c>
      <c r="F53" s="25">
        <v>1</v>
      </c>
      <c r="G53" s="25">
        <v>1</v>
      </c>
    </row>
    <row r="54" spans="1:7" x14ac:dyDescent="0.2">
      <c r="A54" s="26">
        <v>43547</v>
      </c>
      <c r="B54" s="25" t="s">
        <v>56</v>
      </c>
      <c r="C54" s="25" t="s">
        <v>23</v>
      </c>
      <c r="D54" s="25">
        <v>9</v>
      </c>
      <c r="E54" s="25">
        <v>0</v>
      </c>
      <c r="F54" s="25">
        <v>1</v>
      </c>
      <c r="G54" s="25">
        <v>1</v>
      </c>
    </row>
    <row r="55" spans="1:7" x14ac:dyDescent="0.2">
      <c r="A55" s="26">
        <v>43576</v>
      </c>
      <c r="B55" s="25" t="s">
        <v>56</v>
      </c>
      <c r="C55" s="25" t="s">
        <v>23</v>
      </c>
      <c r="D55" s="25">
        <v>5</v>
      </c>
      <c r="E55" s="25">
        <v>1</v>
      </c>
      <c r="F55" s="25">
        <v>1</v>
      </c>
      <c r="G55" s="25">
        <v>1</v>
      </c>
    </row>
    <row r="56" spans="1:7" x14ac:dyDescent="0.2">
      <c r="A56" s="26">
        <v>43590</v>
      </c>
      <c r="B56" s="25" t="s">
        <v>56</v>
      </c>
      <c r="C56" s="25" t="s">
        <v>26</v>
      </c>
      <c r="D56" s="25">
        <v>2</v>
      </c>
      <c r="E56" s="25">
        <v>1</v>
      </c>
      <c r="F56" s="25">
        <v>0</v>
      </c>
      <c r="G56" s="25">
        <v>0</v>
      </c>
    </row>
    <row r="57" spans="1:7" x14ac:dyDescent="0.2">
      <c r="A57" s="26">
        <v>43650</v>
      </c>
      <c r="B57" s="25" t="s">
        <v>56</v>
      </c>
      <c r="C57" s="25" t="s">
        <v>23</v>
      </c>
      <c r="D57" s="25">
        <v>5.2</v>
      </c>
      <c r="E57" s="25">
        <v>1</v>
      </c>
      <c r="F57" s="25">
        <v>1</v>
      </c>
      <c r="G57" s="25">
        <v>1</v>
      </c>
    </row>
    <row r="58" spans="1:7" x14ac:dyDescent="0.2">
      <c r="A58" s="26">
        <v>43658</v>
      </c>
      <c r="B58" s="25" t="s">
        <v>56</v>
      </c>
      <c r="C58" s="25" t="s">
        <v>23</v>
      </c>
      <c r="D58" s="25">
        <v>32</v>
      </c>
      <c r="E58" s="25">
        <v>0</v>
      </c>
      <c r="F58" s="25">
        <v>1</v>
      </c>
      <c r="G58" s="25">
        <v>1</v>
      </c>
    </row>
    <row r="59" spans="1:7" x14ac:dyDescent="0.2">
      <c r="A59" s="26">
        <v>43690</v>
      </c>
      <c r="B59" s="25" t="s">
        <v>56</v>
      </c>
      <c r="C59" s="25" t="s">
        <v>26</v>
      </c>
      <c r="D59" s="25">
        <v>3</v>
      </c>
      <c r="E59" s="25">
        <v>0</v>
      </c>
      <c r="F59" s="25">
        <v>0</v>
      </c>
      <c r="G59" s="25">
        <v>0</v>
      </c>
    </row>
    <row r="60" spans="1:7" x14ac:dyDescent="0.2">
      <c r="A60" s="26">
        <v>43710</v>
      </c>
      <c r="B60" s="25" t="s">
        <v>56</v>
      </c>
      <c r="C60" s="25" t="s">
        <v>23</v>
      </c>
      <c r="D60" s="25">
        <v>9</v>
      </c>
      <c r="E60" s="25">
        <v>1</v>
      </c>
      <c r="F60" s="25">
        <v>1</v>
      </c>
      <c r="G60" s="25">
        <v>1</v>
      </c>
    </row>
    <row r="61" spans="1:7" x14ac:dyDescent="0.2">
      <c r="A61" s="26">
        <v>43729</v>
      </c>
      <c r="B61" s="25" t="s">
        <v>56</v>
      </c>
      <c r="C61" s="25" t="s">
        <v>26</v>
      </c>
      <c r="D61" s="25">
        <v>16</v>
      </c>
      <c r="E61" s="25">
        <v>1</v>
      </c>
      <c r="F61" s="25">
        <v>0</v>
      </c>
      <c r="G61" s="25">
        <v>0</v>
      </c>
    </row>
    <row r="62" spans="1:7" x14ac:dyDescent="0.2">
      <c r="A62" s="26">
        <v>43737</v>
      </c>
      <c r="B62" s="25" t="s">
        <v>56</v>
      </c>
      <c r="C62" s="25" t="s">
        <v>26</v>
      </c>
      <c r="D62" s="25">
        <v>5</v>
      </c>
      <c r="E62" s="25">
        <v>1</v>
      </c>
      <c r="F62" s="25">
        <v>1</v>
      </c>
      <c r="G62" s="25">
        <v>1</v>
      </c>
    </row>
    <row r="63" spans="1:7" x14ac:dyDescent="0.2">
      <c r="A63" s="26">
        <v>43753</v>
      </c>
      <c r="B63" s="25" t="s">
        <v>56</v>
      </c>
      <c r="C63" s="25" t="s">
        <v>26</v>
      </c>
      <c r="D63" s="25">
        <v>25</v>
      </c>
      <c r="E63" s="25">
        <v>1</v>
      </c>
      <c r="F63" s="25">
        <v>0</v>
      </c>
      <c r="G63" s="25">
        <v>0</v>
      </c>
    </row>
    <row r="64" spans="1:7" x14ac:dyDescent="0.2">
      <c r="A64" s="26">
        <v>43761</v>
      </c>
      <c r="B64" s="25" t="s">
        <v>56</v>
      </c>
      <c r="C64" s="25" t="s">
        <v>23</v>
      </c>
      <c r="D64" s="25">
        <v>10</v>
      </c>
      <c r="E64" s="25">
        <v>1</v>
      </c>
      <c r="F64" s="25">
        <v>1</v>
      </c>
      <c r="G64" s="25">
        <v>1</v>
      </c>
    </row>
    <row r="65" spans="1:7" x14ac:dyDescent="0.2">
      <c r="A65" s="26">
        <v>43762</v>
      </c>
      <c r="B65" s="25" t="s">
        <v>56</v>
      </c>
      <c r="C65" s="26" t="s">
        <v>26</v>
      </c>
      <c r="D65" s="25">
        <v>1</v>
      </c>
      <c r="E65" s="25">
        <v>1</v>
      </c>
      <c r="F65" s="25">
        <v>1</v>
      </c>
      <c r="G65" s="25">
        <v>1</v>
      </c>
    </row>
    <row r="66" spans="1:7" x14ac:dyDescent="0.2">
      <c r="A66" s="26">
        <v>43773</v>
      </c>
      <c r="B66" s="25" t="s">
        <v>56</v>
      </c>
      <c r="C66" s="25" t="s">
        <v>26</v>
      </c>
      <c r="D66" s="25">
        <v>11</v>
      </c>
      <c r="E66" s="25">
        <v>1</v>
      </c>
      <c r="F66" s="25">
        <v>1</v>
      </c>
      <c r="G66" s="25">
        <v>1</v>
      </c>
    </row>
    <row r="67" spans="1:7" x14ac:dyDescent="0.2">
      <c r="A67" s="26">
        <v>43768</v>
      </c>
      <c r="B67" s="25" t="s">
        <v>56</v>
      </c>
      <c r="C67" s="25" t="s">
        <v>23</v>
      </c>
      <c r="D67" s="25">
        <v>19</v>
      </c>
      <c r="E67" s="25">
        <v>1</v>
      </c>
      <c r="F67" s="25">
        <v>1</v>
      </c>
      <c r="G67" s="25">
        <v>1</v>
      </c>
    </row>
    <row r="68" spans="1:7" x14ac:dyDescent="0.2">
      <c r="A68" s="26">
        <v>43774</v>
      </c>
      <c r="B68" s="25" t="s">
        <v>56</v>
      </c>
      <c r="C68" s="25" t="s">
        <v>26</v>
      </c>
      <c r="D68" s="25">
        <v>2</v>
      </c>
      <c r="E68" s="25">
        <v>1</v>
      </c>
      <c r="F68" s="25">
        <v>0</v>
      </c>
      <c r="G68" s="25">
        <v>0</v>
      </c>
    </row>
    <row r="69" spans="1:7" x14ac:dyDescent="0.2">
      <c r="A69" s="26">
        <v>43803</v>
      </c>
      <c r="B69" s="25" t="s">
        <v>56</v>
      </c>
      <c r="C69" s="25" t="s">
        <v>26</v>
      </c>
      <c r="D69" s="25">
        <v>11</v>
      </c>
      <c r="E69" s="25">
        <v>0</v>
      </c>
      <c r="F69" s="25">
        <v>1</v>
      </c>
      <c r="G69" s="25">
        <v>1</v>
      </c>
    </row>
    <row r="70" spans="1:7" x14ac:dyDescent="0.2">
      <c r="A70" s="26">
        <v>43810</v>
      </c>
      <c r="B70" s="25" t="s">
        <v>56</v>
      </c>
      <c r="C70" s="26" t="s">
        <v>23</v>
      </c>
      <c r="D70" s="25">
        <v>24</v>
      </c>
      <c r="E70" s="25">
        <v>1</v>
      </c>
      <c r="F70" s="25">
        <v>1</v>
      </c>
      <c r="G70" s="25">
        <v>1</v>
      </c>
    </row>
    <row r="71" spans="1:7" x14ac:dyDescent="0.2">
      <c r="A71" s="26">
        <v>43818</v>
      </c>
      <c r="B71" s="25" t="s">
        <v>56</v>
      </c>
      <c r="C71" s="26" t="s">
        <v>23</v>
      </c>
      <c r="D71" s="25">
        <v>32</v>
      </c>
      <c r="E71" s="25">
        <v>0</v>
      </c>
      <c r="F71" s="25">
        <v>0</v>
      </c>
      <c r="G71" s="25">
        <v>0</v>
      </c>
    </row>
    <row r="72" spans="1:7" x14ac:dyDescent="0.2">
      <c r="A72" s="26">
        <v>43829</v>
      </c>
      <c r="B72" s="25" t="s">
        <v>56</v>
      </c>
      <c r="C72" s="26" t="s">
        <v>26</v>
      </c>
      <c r="D72" s="25">
        <v>3</v>
      </c>
      <c r="E72" s="25">
        <v>1</v>
      </c>
      <c r="F72" s="25">
        <v>1</v>
      </c>
      <c r="G72" s="25">
        <v>1</v>
      </c>
    </row>
    <row r="73" spans="1:7" x14ac:dyDescent="0.2">
      <c r="A73" s="26">
        <v>43469</v>
      </c>
      <c r="B73" s="25" t="s">
        <v>57</v>
      </c>
      <c r="C73" s="25" t="s">
        <v>23</v>
      </c>
      <c r="D73" s="25">
        <v>37</v>
      </c>
      <c r="E73" s="25">
        <v>1</v>
      </c>
      <c r="F73" s="25">
        <v>0</v>
      </c>
      <c r="G73" s="25">
        <v>0</v>
      </c>
    </row>
    <row r="74" spans="1:7" x14ac:dyDescent="0.2">
      <c r="A74" s="26">
        <v>43469</v>
      </c>
      <c r="B74" s="25" t="s">
        <v>57</v>
      </c>
      <c r="C74" s="25" t="s">
        <v>23</v>
      </c>
      <c r="D74" s="25">
        <v>16</v>
      </c>
      <c r="E74" s="25">
        <v>0</v>
      </c>
      <c r="F74" s="25">
        <v>0</v>
      </c>
      <c r="G74" s="25">
        <v>0</v>
      </c>
    </row>
    <row r="75" spans="1:7" x14ac:dyDescent="0.2">
      <c r="A75" s="26">
        <v>43509</v>
      </c>
      <c r="B75" s="25" t="s">
        <v>57</v>
      </c>
      <c r="C75" s="25" t="s">
        <v>26</v>
      </c>
      <c r="D75" s="25">
        <v>7</v>
      </c>
      <c r="E75" s="25">
        <v>0</v>
      </c>
      <c r="F75" s="25">
        <v>1</v>
      </c>
      <c r="G75" s="25">
        <v>1</v>
      </c>
    </row>
    <row r="76" spans="1:7" x14ac:dyDescent="0.2">
      <c r="A76" s="26">
        <v>43599</v>
      </c>
      <c r="B76" s="25" t="s">
        <v>57</v>
      </c>
      <c r="C76" s="25" t="s">
        <v>23</v>
      </c>
      <c r="D76" s="25">
        <v>15</v>
      </c>
      <c r="E76" s="25">
        <v>1</v>
      </c>
      <c r="F76" s="25">
        <v>0</v>
      </c>
      <c r="G76" s="25">
        <v>0</v>
      </c>
    </row>
    <row r="77" spans="1:7" x14ac:dyDescent="0.2">
      <c r="A77" s="26">
        <v>43679</v>
      </c>
      <c r="B77" s="25" t="s">
        <v>57</v>
      </c>
      <c r="C77" s="25" t="s">
        <v>26</v>
      </c>
      <c r="D77" s="25">
        <v>45</v>
      </c>
      <c r="E77" s="25">
        <v>0</v>
      </c>
      <c r="F77" s="25">
        <v>1</v>
      </c>
      <c r="G77" s="25">
        <v>1</v>
      </c>
    </row>
    <row r="78" spans="1:7" x14ac:dyDescent="0.2">
      <c r="A78" s="26">
        <v>43690</v>
      </c>
      <c r="B78" s="25" t="s">
        <v>57</v>
      </c>
      <c r="C78" s="25" t="s">
        <v>26</v>
      </c>
      <c r="D78" s="25">
        <v>20</v>
      </c>
      <c r="E78" s="25">
        <v>1</v>
      </c>
      <c r="F78" s="25">
        <v>0</v>
      </c>
      <c r="G78" s="25">
        <v>0</v>
      </c>
    </row>
    <row r="79" spans="1:7" x14ac:dyDescent="0.2">
      <c r="A79" s="26">
        <v>43705</v>
      </c>
      <c r="B79" s="25" t="s">
        <v>57</v>
      </c>
      <c r="C79" s="25" t="s">
        <v>26</v>
      </c>
      <c r="D79" s="25">
        <v>4</v>
      </c>
      <c r="E79" s="25">
        <v>1</v>
      </c>
      <c r="F79" s="25">
        <v>0</v>
      </c>
      <c r="G79" s="25">
        <v>0</v>
      </c>
    </row>
    <row r="80" spans="1:7" x14ac:dyDescent="0.2">
      <c r="A80" s="26">
        <v>43810</v>
      </c>
      <c r="B80" s="25" t="s">
        <v>57</v>
      </c>
      <c r="C80" s="25" t="s">
        <v>26</v>
      </c>
      <c r="D80" s="25">
        <v>10</v>
      </c>
      <c r="E80" s="25">
        <v>0</v>
      </c>
      <c r="F80" s="25">
        <v>0</v>
      </c>
      <c r="G80" s="25">
        <v>0</v>
      </c>
    </row>
    <row r="81" spans="1:7" x14ac:dyDescent="0.2">
      <c r="A81" s="26">
        <v>43485</v>
      </c>
      <c r="B81" s="25" t="s">
        <v>22</v>
      </c>
      <c r="C81" s="25" t="s">
        <v>26</v>
      </c>
      <c r="D81" s="25">
        <v>3</v>
      </c>
      <c r="E81" s="25">
        <v>0</v>
      </c>
      <c r="F81" s="25">
        <v>1</v>
      </c>
      <c r="G81" s="25">
        <v>1</v>
      </c>
    </row>
    <row r="82" spans="1:7" x14ac:dyDescent="0.2">
      <c r="A82" s="26">
        <v>43497</v>
      </c>
      <c r="B82" s="25" t="s">
        <v>22</v>
      </c>
      <c r="C82" s="25" t="s">
        <v>26</v>
      </c>
      <c r="D82" s="25">
        <v>14</v>
      </c>
      <c r="E82" s="25">
        <v>1</v>
      </c>
      <c r="F82" s="25">
        <v>1</v>
      </c>
      <c r="G82" s="25">
        <v>1</v>
      </c>
    </row>
    <row r="83" spans="1:7" x14ac:dyDescent="0.2">
      <c r="A83" s="26">
        <v>43501</v>
      </c>
      <c r="B83" s="25" t="s">
        <v>22</v>
      </c>
      <c r="C83" s="25" t="s">
        <v>26</v>
      </c>
      <c r="D83" s="25">
        <v>2</v>
      </c>
      <c r="E83" s="25">
        <v>0</v>
      </c>
      <c r="F83" s="25">
        <v>1</v>
      </c>
      <c r="G83" s="25">
        <v>1</v>
      </c>
    </row>
    <row r="84" spans="1:7" x14ac:dyDescent="0.2">
      <c r="A84" s="26">
        <v>43514</v>
      </c>
      <c r="B84" s="25" t="s">
        <v>22</v>
      </c>
      <c r="C84" s="25" t="s">
        <v>26</v>
      </c>
      <c r="D84" s="25">
        <v>12</v>
      </c>
      <c r="E84" s="25">
        <v>1</v>
      </c>
      <c r="F84" s="25">
        <v>1</v>
      </c>
      <c r="G84" s="25">
        <v>1</v>
      </c>
    </row>
    <row r="85" spans="1:7" x14ac:dyDescent="0.2">
      <c r="A85" s="26">
        <v>43523</v>
      </c>
      <c r="B85" s="25" t="s">
        <v>22</v>
      </c>
      <c r="C85" s="25" t="s">
        <v>23</v>
      </c>
      <c r="D85" s="25">
        <v>30</v>
      </c>
      <c r="E85" s="25">
        <v>1</v>
      </c>
      <c r="F85" s="25">
        <v>0</v>
      </c>
      <c r="G85" s="25">
        <v>0</v>
      </c>
    </row>
    <row r="86" spans="1:7" x14ac:dyDescent="0.2">
      <c r="A86" s="26">
        <v>43532</v>
      </c>
      <c r="B86" s="25" t="s">
        <v>22</v>
      </c>
      <c r="C86" s="25" t="s">
        <v>26</v>
      </c>
      <c r="D86" s="25">
        <v>21</v>
      </c>
      <c r="E86" s="25">
        <v>1</v>
      </c>
      <c r="F86" s="25">
        <v>1</v>
      </c>
      <c r="G86" s="25">
        <v>1</v>
      </c>
    </row>
    <row r="87" spans="1:7" x14ac:dyDescent="0.2">
      <c r="A87" s="26">
        <v>43538</v>
      </c>
      <c r="B87" s="25" t="s">
        <v>22</v>
      </c>
      <c r="C87" s="25" t="s">
        <v>23</v>
      </c>
      <c r="D87" s="25">
        <v>19</v>
      </c>
      <c r="E87" s="25">
        <v>0</v>
      </c>
      <c r="F87" s="25">
        <v>1</v>
      </c>
      <c r="G87" s="25">
        <v>1</v>
      </c>
    </row>
    <row r="88" spans="1:7" x14ac:dyDescent="0.2">
      <c r="A88" s="26">
        <v>43540</v>
      </c>
      <c r="B88" s="25" t="s">
        <v>22</v>
      </c>
      <c r="C88" s="25" t="s">
        <v>26</v>
      </c>
      <c r="D88" s="25">
        <v>21</v>
      </c>
      <c r="E88" s="25">
        <v>1</v>
      </c>
      <c r="F88" s="25">
        <v>1</v>
      </c>
      <c r="G88" s="25">
        <v>1</v>
      </c>
    </row>
    <row r="89" spans="1:7" x14ac:dyDescent="0.2">
      <c r="A89" s="26">
        <v>43563</v>
      </c>
      <c r="B89" s="25" t="s">
        <v>22</v>
      </c>
      <c r="C89" s="25" t="s">
        <v>23</v>
      </c>
      <c r="D89" s="25">
        <v>2</v>
      </c>
      <c r="E89" s="25">
        <v>0</v>
      </c>
      <c r="F89" s="25">
        <v>0</v>
      </c>
      <c r="G89" s="25">
        <v>0</v>
      </c>
    </row>
    <row r="90" spans="1:7" x14ac:dyDescent="0.2">
      <c r="A90" s="26">
        <v>43600</v>
      </c>
      <c r="B90" s="25" t="s">
        <v>22</v>
      </c>
      <c r="C90" s="25" t="s">
        <v>26</v>
      </c>
      <c r="D90" s="25">
        <v>35</v>
      </c>
      <c r="E90" s="25">
        <v>1</v>
      </c>
      <c r="F90" s="25">
        <v>1</v>
      </c>
      <c r="G90" s="25">
        <v>1</v>
      </c>
    </row>
    <row r="91" spans="1:7" x14ac:dyDescent="0.2">
      <c r="A91" s="26">
        <v>43598</v>
      </c>
      <c r="B91" s="25" t="s">
        <v>22</v>
      </c>
      <c r="C91" s="25" t="s">
        <v>26</v>
      </c>
      <c r="D91" s="25">
        <v>8</v>
      </c>
      <c r="E91" s="25">
        <v>1</v>
      </c>
      <c r="F91" s="25">
        <v>1</v>
      </c>
      <c r="G91" s="25">
        <v>1</v>
      </c>
    </row>
    <row r="92" spans="1:7" x14ac:dyDescent="0.2">
      <c r="A92" s="26">
        <v>43602</v>
      </c>
      <c r="B92" s="25" t="s">
        <v>22</v>
      </c>
      <c r="C92" s="25" t="s">
        <v>26</v>
      </c>
      <c r="D92" s="25">
        <v>16</v>
      </c>
      <c r="E92" s="25">
        <v>1</v>
      </c>
      <c r="F92" s="25">
        <v>1</v>
      </c>
      <c r="G92" s="25">
        <v>1</v>
      </c>
    </row>
    <row r="93" spans="1:7" x14ac:dyDescent="0.2">
      <c r="A93" s="26">
        <v>43603</v>
      </c>
      <c r="B93" s="25" t="s">
        <v>22</v>
      </c>
      <c r="C93" s="25" t="s">
        <v>26</v>
      </c>
      <c r="D93" s="25">
        <v>5.4</v>
      </c>
      <c r="E93" s="25">
        <v>1</v>
      </c>
      <c r="F93" s="25">
        <v>1</v>
      </c>
      <c r="G93" s="25">
        <v>1</v>
      </c>
    </row>
    <row r="94" spans="1:7" x14ac:dyDescent="0.2">
      <c r="A94" s="26">
        <v>43613</v>
      </c>
      <c r="B94" s="25" t="s">
        <v>22</v>
      </c>
      <c r="C94" s="25" t="s">
        <v>26</v>
      </c>
      <c r="D94" s="25">
        <v>11</v>
      </c>
      <c r="E94" s="25">
        <v>0</v>
      </c>
      <c r="F94" s="25">
        <v>1</v>
      </c>
      <c r="G94" s="25">
        <v>1</v>
      </c>
    </row>
    <row r="95" spans="1:7" x14ac:dyDescent="0.2">
      <c r="A95" s="26">
        <v>43626</v>
      </c>
      <c r="B95" s="25" t="s">
        <v>22</v>
      </c>
      <c r="C95" s="25" t="s">
        <v>26</v>
      </c>
      <c r="D95" s="25">
        <v>5</v>
      </c>
      <c r="E95" s="25">
        <v>1</v>
      </c>
      <c r="F95" s="25">
        <v>1</v>
      </c>
      <c r="G95" s="25">
        <v>1</v>
      </c>
    </row>
    <row r="96" spans="1:7" x14ac:dyDescent="0.2">
      <c r="A96" s="26">
        <v>43642</v>
      </c>
      <c r="B96" s="25" t="s">
        <v>22</v>
      </c>
      <c r="C96" s="25" t="s">
        <v>26</v>
      </c>
      <c r="D96" s="25">
        <v>4</v>
      </c>
      <c r="E96" s="25">
        <v>1</v>
      </c>
      <c r="F96" s="25">
        <v>1</v>
      </c>
      <c r="G96" s="25">
        <v>1</v>
      </c>
    </row>
    <row r="97" spans="1:7" x14ac:dyDescent="0.2">
      <c r="A97" s="26">
        <v>43682</v>
      </c>
      <c r="B97" s="25" t="s">
        <v>22</v>
      </c>
      <c r="C97" s="25" t="s">
        <v>26</v>
      </c>
      <c r="D97" s="25">
        <v>9</v>
      </c>
      <c r="E97" s="25">
        <v>1</v>
      </c>
      <c r="F97" s="25">
        <v>1</v>
      </c>
      <c r="G97" s="25">
        <v>1</v>
      </c>
    </row>
    <row r="98" spans="1:7" x14ac:dyDescent="0.2">
      <c r="A98" s="26">
        <v>43683</v>
      </c>
      <c r="B98" s="25" t="s">
        <v>22</v>
      </c>
      <c r="C98" s="25" t="s">
        <v>26</v>
      </c>
      <c r="D98" s="25">
        <v>5</v>
      </c>
      <c r="E98" s="25">
        <v>1</v>
      </c>
      <c r="F98" s="25">
        <v>1</v>
      </c>
      <c r="G98" s="25">
        <v>1</v>
      </c>
    </row>
    <row r="99" spans="1:7" x14ac:dyDescent="0.2">
      <c r="A99" s="26">
        <v>43689</v>
      </c>
      <c r="B99" s="25" t="s">
        <v>22</v>
      </c>
      <c r="C99" s="25" t="s">
        <v>26</v>
      </c>
      <c r="D99" s="25">
        <v>51</v>
      </c>
      <c r="E99" s="25">
        <v>0</v>
      </c>
      <c r="F99" s="25">
        <v>1</v>
      </c>
      <c r="G99" s="25">
        <v>1</v>
      </c>
    </row>
    <row r="100" spans="1:7" x14ac:dyDescent="0.2">
      <c r="A100" s="26">
        <v>43696</v>
      </c>
      <c r="B100" s="25" t="s">
        <v>22</v>
      </c>
      <c r="C100" s="25" t="s">
        <v>23</v>
      </c>
      <c r="D100" s="25">
        <v>36</v>
      </c>
      <c r="E100" s="25">
        <v>1</v>
      </c>
      <c r="F100" s="25">
        <v>1</v>
      </c>
      <c r="G100" s="25">
        <v>1</v>
      </c>
    </row>
    <row r="101" spans="1:7" x14ac:dyDescent="0.2">
      <c r="A101" s="26">
        <v>43696</v>
      </c>
      <c r="B101" s="25" t="s">
        <v>22</v>
      </c>
      <c r="C101" s="25" t="s">
        <v>23</v>
      </c>
      <c r="D101" s="25">
        <v>9</v>
      </c>
      <c r="E101" s="25">
        <v>1</v>
      </c>
      <c r="F101" s="25">
        <v>1</v>
      </c>
      <c r="G101" s="25">
        <v>1</v>
      </c>
    </row>
    <row r="102" spans="1:7" x14ac:dyDescent="0.2">
      <c r="A102" s="26">
        <v>43706</v>
      </c>
      <c r="B102" s="25" t="s">
        <v>22</v>
      </c>
      <c r="C102" s="26" t="s">
        <v>23</v>
      </c>
      <c r="D102" s="25">
        <v>34</v>
      </c>
      <c r="E102" s="25">
        <v>0</v>
      </c>
      <c r="F102" s="25">
        <v>1</v>
      </c>
      <c r="G102" s="25">
        <v>1</v>
      </c>
    </row>
    <row r="103" spans="1:7" x14ac:dyDescent="0.2">
      <c r="A103" s="26">
        <v>43711</v>
      </c>
      <c r="B103" s="25" t="s">
        <v>22</v>
      </c>
      <c r="C103" s="26" t="s">
        <v>23</v>
      </c>
      <c r="D103" s="25">
        <v>26</v>
      </c>
      <c r="E103" s="25">
        <v>1</v>
      </c>
      <c r="F103" s="25">
        <v>1</v>
      </c>
      <c r="G103" s="25">
        <v>1</v>
      </c>
    </row>
    <row r="104" spans="1:7" x14ac:dyDescent="0.2">
      <c r="A104" s="26">
        <v>43724</v>
      </c>
      <c r="B104" s="25" t="s">
        <v>22</v>
      </c>
      <c r="C104" s="26" t="s">
        <v>26</v>
      </c>
      <c r="D104" s="25">
        <v>19</v>
      </c>
      <c r="E104" s="25">
        <v>0</v>
      </c>
      <c r="F104" s="25">
        <v>1</v>
      </c>
      <c r="G104" s="25">
        <v>1</v>
      </c>
    </row>
    <row r="105" spans="1:7" x14ac:dyDescent="0.2">
      <c r="A105" s="26">
        <v>43738</v>
      </c>
      <c r="B105" s="25" t="s">
        <v>22</v>
      </c>
      <c r="C105" s="26" t="s">
        <v>26</v>
      </c>
      <c r="D105" s="25">
        <v>3</v>
      </c>
      <c r="E105" s="25">
        <v>0</v>
      </c>
      <c r="F105" s="25">
        <v>1</v>
      </c>
      <c r="G105" s="25">
        <v>1</v>
      </c>
    </row>
    <row r="106" spans="1:7" x14ac:dyDescent="0.2">
      <c r="A106" s="26">
        <v>43761</v>
      </c>
      <c r="B106" s="25" t="s">
        <v>22</v>
      </c>
      <c r="C106" s="26" t="s">
        <v>26</v>
      </c>
      <c r="D106" s="25">
        <v>2</v>
      </c>
      <c r="E106" s="25">
        <v>1</v>
      </c>
      <c r="F106" s="25">
        <v>0</v>
      </c>
      <c r="G106" s="25">
        <v>0</v>
      </c>
    </row>
    <row r="107" spans="1:7" x14ac:dyDescent="0.2">
      <c r="A107" s="26">
        <v>43807</v>
      </c>
      <c r="B107" s="25" t="s">
        <v>22</v>
      </c>
      <c r="C107" s="26" t="s">
        <v>23</v>
      </c>
      <c r="D107" s="25">
        <v>11</v>
      </c>
      <c r="E107" s="25">
        <v>1</v>
      </c>
      <c r="F107" s="25">
        <v>1</v>
      </c>
      <c r="G107" s="25">
        <v>1</v>
      </c>
    </row>
    <row r="108" spans="1:7" x14ac:dyDescent="0.2">
      <c r="A108" s="26">
        <v>43819</v>
      </c>
      <c r="B108" s="25" t="s">
        <v>22</v>
      </c>
      <c r="C108" s="26" t="s">
        <v>23</v>
      </c>
      <c r="D108" s="25">
        <v>41</v>
      </c>
      <c r="E108" s="25">
        <v>1</v>
      </c>
      <c r="F108" s="25">
        <v>0</v>
      </c>
      <c r="G108" s="25">
        <v>0</v>
      </c>
    </row>
    <row r="109" spans="1:7" x14ac:dyDescent="0.2">
      <c r="A109" s="26">
        <v>43520</v>
      </c>
      <c r="B109" s="25" t="s">
        <v>33</v>
      </c>
      <c r="C109" s="25" t="s">
        <v>26</v>
      </c>
      <c r="D109" s="25">
        <v>3</v>
      </c>
      <c r="E109" s="25">
        <v>1</v>
      </c>
      <c r="F109" s="25">
        <v>1</v>
      </c>
      <c r="G109" s="25">
        <v>1</v>
      </c>
    </row>
    <row r="110" spans="1:7" x14ac:dyDescent="0.2">
      <c r="A110" s="26">
        <v>43473</v>
      </c>
      <c r="B110" s="25" t="s">
        <v>33</v>
      </c>
      <c r="C110" s="25" t="s">
        <v>26</v>
      </c>
      <c r="D110" s="25">
        <v>4</v>
      </c>
      <c r="E110" s="25">
        <v>0</v>
      </c>
      <c r="F110" s="25">
        <v>1</v>
      </c>
      <c r="G110" s="25">
        <v>1</v>
      </c>
    </row>
    <row r="111" spans="1:7" x14ac:dyDescent="0.2">
      <c r="A111" s="26">
        <v>43492</v>
      </c>
      <c r="B111" s="25" t="s">
        <v>33</v>
      </c>
      <c r="C111" s="25" t="s">
        <v>26</v>
      </c>
      <c r="D111" s="25">
        <v>4</v>
      </c>
      <c r="E111" s="25">
        <v>1</v>
      </c>
      <c r="F111" s="25">
        <v>1</v>
      </c>
      <c r="G111" s="25">
        <v>1</v>
      </c>
    </row>
    <row r="112" spans="1:7" x14ac:dyDescent="0.2">
      <c r="A112" s="26">
        <v>43500</v>
      </c>
      <c r="B112" s="25" t="s">
        <v>33</v>
      </c>
      <c r="C112" s="25" t="s">
        <v>26</v>
      </c>
      <c r="D112" s="25">
        <v>7</v>
      </c>
      <c r="E112" s="25">
        <v>0</v>
      </c>
      <c r="F112" s="25">
        <v>0</v>
      </c>
      <c r="G112" s="25">
        <v>0</v>
      </c>
    </row>
    <row r="113" spans="1:7" x14ac:dyDescent="0.2">
      <c r="A113" s="26">
        <v>43514</v>
      </c>
      <c r="B113" s="25" t="s">
        <v>33</v>
      </c>
      <c r="C113" s="25" t="s">
        <v>23</v>
      </c>
      <c r="D113" s="25">
        <v>26</v>
      </c>
      <c r="E113" s="25">
        <v>1</v>
      </c>
      <c r="F113" s="25">
        <v>1</v>
      </c>
      <c r="G113" s="25">
        <v>1</v>
      </c>
    </row>
    <row r="114" spans="1:7" x14ac:dyDescent="0.2">
      <c r="A114" s="26">
        <v>43554</v>
      </c>
      <c r="B114" s="25" t="s">
        <v>33</v>
      </c>
      <c r="C114" s="25" t="s">
        <v>26</v>
      </c>
      <c r="D114" s="25">
        <v>7</v>
      </c>
      <c r="E114" s="25">
        <v>1</v>
      </c>
      <c r="F114" s="25">
        <v>1</v>
      </c>
      <c r="G114" s="25">
        <v>1</v>
      </c>
    </row>
    <row r="115" spans="1:7" x14ac:dyDescent="0.2">
      <c r="A115" s="26">
        <v>43591</v>
      </c>
      <c r="B115" s="25" t="s">
        <v>33</v>
      </c>
      <c r="C115" s="25" t="s">
        <v>26</v>
      </c>
      <c r="D115" s="25">
        <v>9</v>
      </c>
      <c r="E115" s="25">
        <v>1</v>
      </c>
      <c r="F115" s="25">
        <v>1</v>
      </c>
      <c r="G115" s="25">
        <v>1</v>
      </c>
    </row>
    <row r="116" spans="1:7" x14ac:dyDescent="0.2">
      <c r="A116" s="26">
        <v>43687</v>
      </c>
      <c r="B116" s="25" t="s">
        <v>33</v>
      </c>
      <c r="C116" s="25" t="s">
        <v>23</v>
      </c>
      <c r="D116" s="25">
        <v>6</v>
      </c>
      <c r="E116" s="25">
        <v>0</v>
      </c>
      <c r="F116" s="25" t="s">
        <v>58</v>
      </c>
      <c r="G116" s="25" t="s">
        <v>58</v>
      </c>
    </row>
    <row r="117" spans="1:7" x14ac:dyDescent="0.2">
      <c r="A117" s="26">
        <v>43722</v>
      </c>
      <c r="B117" s="25" t="s">
        <v>33</v>
      </c>
      <c r="C117" s="25" t="s">
        <v>23</v>
      </c>
      <c r="D117" s="25">
        <v>8</v>
      </c>
      <c r="E117" s="25">
        <v>1</v>
      </c>
      <c r="F117" s="25">
        <v>0</v>
      </c>
      <c r="G117" s="25">
        <v>0</v>
      </c>
    </row>
    <row r="118" spans="1:7" x14ac:dyDescent="0.2">
      <c r="A118" s="26">
        <v>43753</v>
      </c>
      <c r="B118" s="25" t="s">
        <v>33</v>
      </c>
      <c r="C118" s="25" t="s">
        <v>26</v>
      </c>
      <c r="D118" s="25">
        <v>24</v>
      </c>
      <c r="E118" s="25">
        <v>1</v>
      </c>
      <c r="F118" s="25">
        <v>0</v>
      </c>
      <c r="G118" s="25">
        <v>0</v>
      </c>
    </row>
    <row r="119" spans="1:7" x14ac:dyDescent="0.2">
      <c r="A119" s="26">
        <v>43796</v>
      </c>
      <c r="B119" s="25" t="s">
        <v>33</v>
      </c>
      <c r="C119" s="25" t="s">
        <v>23</v>
      </c>
      <c r="D119" s="25">
        <v>4</v>
      </c>
      <c r="E119" s="25">
        <v>1</v>
      </c>
      <c r="F119" s="25">
        <v>1</v>
      </c>
      <c r="G119" s="25">
        <v>1</v>
      </c>
    </row>
    <row r="120" spans="1:7" x14ac:dyDescent="0.2">
      <c r="A120" s="26">
        <v>43802</v>
      </c>
      <c r="B120" s="25" t="s">
        <v>33</v>
      </c>
      <c r="C120" s="25" t="s">
        <v>23</v>
      </c>
      <c r="D120" s="25">
        <v>7</v>
      </c>
      <c r="E120" s="25">
        <v>1</v>
      </c>
      <c r="F120" s="25">
        <v>1</v>
      </c>
      <c r="G120" s="25">
        <v>1</v>
      </c>
    </row>
    <row r="121" spans="1:7" x14ac:dyDescent="0.2">
      <c r="A121" s="26">
        <v>43821</v>
      </c>
      <c r="B121" s="25" t="s">
        <v>33</v>
      </c>
      <c r="C121" s="25" t="s">
        <v>23</v>
      </c>
      <c r="D121" s="25">
        <v>42</v>
      </c>
      <c r="E121" s="25">
        <v>0</v>
      </c>
      <c r="F121" s="25">
        <v>0</v>
      </c>
      <c r="G121" s="25">
        <v>0</v>
      </c>
    </row>
    <row r="122" spans="1:7" x14ac:dyDescent="0.2">
      <c r="A122" s="26">
        <v>43479</v>
      </c>
      <c r="B122" s="25" t="s">
        <v>59</v>
      </c>
      <c r="C122" s="25" t="s">
        <v>26</v>
      </c>
      <c r="D122" s="25">
        <v>30</v>
      </c>
      <c r="E122" s="25">
        <v>0</v>
      </c>
      <c r="F122" s="25">
        <v>1</v>
      </c>
      <c r="G122" s="25">
        <v>1</v>
      </c>
    </row>
    <row r="123" spans="1:7" x14ac:dyDescent="0.2">
      <c r="A123" s="26">
        <v>43558</v>
      </c>
      <c r="B123" s="25" t="s">
        <v>59</v>
      </c>
      <c r="C123" s="25" t="s">
        <v>26</v>
      </c>
      <c r="D123" s="25">
        <v>30</v>
      </c>
      <c r="E123" s="25">
        <v>0</v>
      </c>
      <c r="F123" s="25">
        <v>0</v>
      </c>
      <c r="G123" s="25">
        <v>0</v>
      </c>
    </row>
    <row r="124" spans="1:7" x14ac:dyDescent="0.2">
      <c r="A124" s="26">
        <v>43567</v>
      </c>
      <c r="B124" s="25" t="s">
        <v>59</v>
      </c>
      <c r="C124" s="25" t="s">
        <v>23</v>
      </c>
      <c r="D124" s="25">
        <v>37</v>
      </c>
      <c r="E124" s="25">
        <v>0</v>
      </c>
      <c r="F124" s="25">
        <v>0</v>
      </c>
      <c r="G124" s="25">
        <v>0</v>
      </c>
    </row>
    <row r="125" spans="1:7" x14ac:dyDescent="0.2">
      <c r="A125" s="26">
        <v>43577</v>
      </c>
      <c r="B125" s="25" t="s">
        <v>59</v>
      </c>
      <c r="C125" s="25" t="s">
        <v>23</v>
      </c>
      <c r="D125" s="25">
        <v>53</v>
      </c>
      <c r="E125" s="25">
        <v>1</v>
      </c>
      <c r="F125" s="25">
        <v>0</v>
      </c>
      <c r="G125" s="25">
        <v>0</v>
      </c>
    </row>
    <row r="126" spans="1:7" x14ac:dyDescent="0.2">
      <c r="A126" s="26">
        <v>43689</v>
      </c>
      <c r="B126" s="25" t="s">
        <v>59</v>
      </c>
      <c r="C126" s="25" t="s">
        <v>26</v>
      </c>
      <c r="D126" s="25">
        <v>7</v>
      </c>
      <c r="E126" s="25">
        <v>1</v>
      </c>
      <c r="F126" s="25">
        <v>0</v>
      </c>
      <c r="G126" s="25">
        <v>0</v>
      </c>
    </row>
    <row r="127" spans="1:7" x14ac:dyDescent="0.2">
      <c r="A127" s="26">
        <v>43708</v>
      </c>
      <c r="B127" s="25" t="s">
        <v>59</v>
      </c>
      <c r="C127" s="25" t="s">
        <v>26</v>
      </c>
      <c r="D127" s="25">
        <v>29</v>
      </c>
      <c r="E127" s="25">
        <v>0</v>
      </c>
      <c r="F127" s="25">
        <v>0</v>
      </c>
      <c r="G127" s="25">
        <v>0</v>
      </c>
    </row>
    <row r="128" spans="1:7" x14ac:dyDescent="0.2">
      <c r="A128" s="26">
        <v>43712</v>
      </c>
      <c r="B128" s="25" t="s">
        <v>59</v>
      </c>
      <c r="C128" s="25" t="s">
        <v>26</v>
      </c>
      <c r="D128" s="25">
        <v>17</v>
      </c>
      <c r="E128" s="25">
        <v>1</v>
      </c>
      <c r="F128" s="25">
        <v>0</v>
      </c>
      <c r="G128" s="25">
        <v>0</v>
      </c>
    </row>
    <row r="129" spans="1:7" x14ac:dyDescent="0.2">
      <c r="A129" s="26">
        <v>43791</v>
      </c>
      <c r="B129" s="25" t="s">
        <v>59</v>
      </c>
      <c r="C129" s="25" t="s">
        <v>23</v>
      </c>
      <c r="D129" s="25">
        <v>25</v>
      </c>
      <c r="E129" s="25">
        <v>1</v>
      </c>
      <c r="F129" s="25">
        <v>0</v>
      </c>
      <c r="G129" s="25">
        <v>0</v>
      </c>
    </row>
    <row r="130" spans="1:7" x14ac:dyDescent="0.2">
      <c r="A130" s="26">
        <v>43833</v>
      </c>
      <c r="B130" s="25" t="s">
        <v>59</v>
      </c>
      <c r="C130" s="25" t="s">
        <v>26</v>
      </c>
      <c r="D130" s="25">
        <v>9</v>
      </c>
      <c r="E130" s="25">
        <v>1</v>
      </c>
      <c r="F130" s="25">
        <v>0</v>
      </c>
      <c r="G130" s="25">
        <v>0</v>
      </c>
    </row>
    <row r="131" spans="1:7" x14ac:dyDescent="0.2">
      <c r="A131" s="26">
        <v>43482</v>
      </c>
      <c r="B131" s="25" t="s">
        <v>60</v>
      </c>
      <c r="C131" s="25" t="s">
        <v>23</v>
      </c>
      <c r="D131" s="25">
        <v>21</v>
      </c>
      <c r="E131" s="25">
        <v>1</v>
      </c>
      <c r="F131" s="25">
        <v>1</v>
      </c>
      <c r="G131" s="25">
        <v>1</v>
      </c>
    </row>
    <row r="132" spans="1:7" x14ac:dyDescent="0.2">
      <c r="A132" s="26">
        <v>43483</v>
      </c>
      <c r="B132" s="25" t="s">
        <v>60</v>
      </c>
      <c r="C132" s="25" t="s">
        <v>23</v>
      </c>
      <c r="D132" s="25">
        <v>2.5</v>
      </c>
      <c r="E132" s="25">
        <v>0</v>
      </c>
      <c r="F132" s="25">
        <v>0</v>
      </c>
      <c r="G132" s="25">
        <v>0</v>
      </c>
    </row>
    <row r="133" spans="1:7" x14ac:dyDescent="0.2">
      <c r="A133" s="26">
        <v>43550</v>
      </c>
      <c r="B133" s="25" t="s">
        <v>60</v>
      </c>
      <c r="C133" s="25" t="s">
        <v>23</v>
      </c>
      <c r="D133" s="25">
        <v>29</v>
      </c>
      <c r="E133" s="25">
        <v>0</v>
      </c>
      <c r="F133" s="25">
        <v>0</v>
      </c>
      <c r="G133" s="25">
        <v>0</v>
      </c>
    </row>
    <row r="134" spans="1:7" x14ac:dyDescent="0.2">
      <c r="A134" s="26">
        <v>43551</v>
      </c>
      <c r="B134" s="25"/>
      <c r="C134" s="25" t="s">
        <v>26</v>
      </c>
      <c r="D134" s="25" t="s">
        <v>61</v>
      </c>
      <c r="E134" s="25">
        <v>1</v>
      </c>
      <c r="F134" s="25">
        <v>0</v>
      </c>
      <c r="G134" s="25">
        <v>0</v>
      </c>
    </row>
    <row r="135" spans="1:7" x14ac:dyDescent="0.2">
      <c r="A135" s="26">
        <v>43761</v>
      </c>
      <c r="B135" s="25" t="s">
        <v>60</v>
      </c>
      <c r="C135" s="25" t="s">
        <v>23</v>
      </c>
      <c r="D135" s="25">
        <v>26</v>
      </c>
      <c r="E135" s="25">
        <v>0</v>
      </c>
      <c r="F135" s="25">
        <v>1</v>
      </c>
      <c r="G135" s="25">
        <v>1</v>
      </c>
    </row>
    <row r="136" spans="1:7" x14ac:dyDescent="0.2">
      <c r="A136" s="26">
        <v>43767</v>
      </c>
      <c r="B136" s="25" t="s">
        <v>60</v>
      </c>
      <c r="C136" s="25" t="s">
        <v>23</v>
      </c>
      <c r="D136" s="25">
        <v>4</v>
      </c>
      <c r="E136" s="25">
        <v>1</v>
      </c>
      <c r="F136" s="25">
        <v>1</v>
      </c>
      <c r="G136" s="25">
        <v>1</v>
      </c>
    </row>
    <row r="137" spans="1:7" x14ac:dyDescent="0.2">
      <c r="A137" s="26">
        <v>43768</v>
      </c>
      <c r="B137" s="25"/>
      <c r="C137" s="25" t="s">
        <v>23</v>
      </c>
      <c r="D137" s="25">
        <v>3</v>
      </c>
      <c r="E137" s="25">
        <v>0</v>
      </c>
      <c r="F137" s="25">
        <v>1</v>
      </c>
      <c r="G137" s="25">
        <v>1</v>
      </c>
    </row>
    <row r="138" spans="1:7" x14ac:dyDescent="0.2">
      <c r="A138" s="26">
        <v>43769</v>
      </c>
      <c r="B138" s="25"/>
      <c r="C138" s="25" t="s">
        <v>26</v>
      </c>
      <c r="D138" s="25">
        <v>12</v>
      </c>
      <c r="E138" s="25">
        <v>0</v>
      </c>
      <c r="F138" s="25">
        <v>1</v>
      </c>
      <c r="G138" s="25">
        <v>1</v>
      </c>
    </row>
    <row r="139" spans="1:7" x14ac:dyDescent="0.2">
      <c r="A139" s="26">
        <v>43770</v>
      </c>
      <c r="B139" s="25"/>
      <c r="C139" s="25" t="s">
        <v>23</v>
      </c>
      <c r="D139" s="25">
        <v>9</v>
      </c>
      <c r="E139" s="25">
        <v>1</v>
      </c>
      <c r="F139" s="25">
        <v>1</v>
      </c>
      <c r="G139" s="25">
        <v>1</v>
      </c>
    </row>
    <row r="140" spans="1:7" x14ac:dyDescent="0.2">
      <c r="A140" s="26">
        <v>43473</v>
      </c>
      <c r="B140" s="25" t="s">
        <v>25</v>
      </c>
      <c r="C140" s="25" t="s">
        <v>23</v>
      </c>
      <c r="D140" s="25">
        <v>5</v>
      </c>
      <c r="E140" s="25">
        <v>1</v>
      </c>
      <c r="F140" s="25">
        <v>1</v>
      </c>
      <c r="G140" s="25">
        <v>1</v>
      </c>
    </row>
    <row r="141" spans="1:7" x14ac:dyDescent="0.2">
      <c r="A141" s="26">
        <v>43486</v>
      </c>
      <c r="B141" s="25" t="s">
        <v>25</v>
      </c>
      <c r="C141" s="25" t="s">
        <v>23</v>
      </c>
      <c r="D141" s="25">
        <v>36</v>
      </c>
      <c r="E141" s="25">
        <v>1</v>
      </c>
      <c r="F141" s="25">
        <v>0</v>
      </c>
      <c r="G141" s="25">
        <v>0</v>
      </c>
    </row>
    <row r="142" spans="1:7" x14ac:dyDescent="0.2">
      <c r="A142" s="26">
        <v>43488</v>
      </c>
      <c r="B142" s="25" t="s">
        <v>25</v>
      </c>
      <c r="C142" s="26" t="s">
        <v>23</v>
      </c>
      <c r="D142" s="25">
        <v>37</v>
      </c>
      <c r="E142" s="25">
        <v>1</v>
      </c>
      <c r="F142" s="25">
        <v>1</v>
      </c>
      <c r="G142" s="25">
        <v>1</v>
      </c>
    </row>
    <row r="143" spans="1:7" x14ac:dyDescent="0.2">
      <c r="A143" s="26">
        <v>43494</v>
      </c>
      <c r="B143" s="25" t="s">
        <v>25</v>
      </c>
      <c r="C143" s="26" t="s">
        <v>23</v>
      </c>
      <c r="D143" s="25">
        <v>10</v>
      </c>
      <c r="E143" s="25">
        <v>1</v>
      </c>
      <c r="F143" s="25">
        <v>0</v>
      </c>
      <c r="G143" s="25">
        <v>0</v>
      </c>
    </row>
    <row r="144" spans="1:7" x14ac:dyDescent="0.2">
      <c r="A144" s="26">
        <v>43523</v>
      </c>
      <c r="B144" s="25" t="s">
        <v>25</v>
      </c>
      <c r="C144" s="26" t="s">
        <v>23</v>
      </c>
      <c r="D144" s="25">
        <v>4</v>
      </c>
      <c r="E144" s="25">
        <v>1</v>
      </c>
      <c r="F144" s="25">
        <v>1</v>
      </c>
      <c r="G144" s="25">
        <v>1</v>
      </c>
    </row>
    <row r="145" spans="1:7" x14ac:dyDescent="0.2">
      <c r="A145" s="26">
        <v>43528</v>
      </c>
      <c r="B145" s="25" t="s">
        <v>25</v>
      </c>
      <c r="C145" s="26" t="s">
        <v>26</v>
      </c>
      <c r="D145" s="25" t="s">
        <v>62</v>
      </c>
      <c r="E145" s="25">
        <v>1</v>
      </c>
      <c r="F145" s="25">
        <v>1</v>
      </c>
      <c r="G145" s="25">
        <v>1</v>
      </c>
    </row>
    <row r="146" spans="1:7" x14ac:dyDescent="0.2">
      <c r="A146" s="26">
        <v>43561</v>
      </c>
      <c r="B146" s="25" t="s">
        <v>25</v>
      </c>
      <c r="C146" s="26" t="s">
        <v>23</v>
      </c>
      <c r="D146" s="25">
        <v>6</v>
      </c>
      <c r="E146" s="25">
        <v>1</v>
      </c>
      <c r="F146" s="25">
        <v>1</v>
      </c>
      <c r="G146" s="25">
        <v>1</v>
      </c>
    </row>
    <row r="147" spans="1:7" x14ac:dyDescent="0.2">
      <c r="A147" s="26">
        <v>43554</v>
      </c>
      <c r="B147" s="25" t="s">
        <v>25</v>
      </c>
      <c r="C147" s="26" t="s">
        <v>26</v>
      </c>
      <c r="D147" s="25">
        <v>7</v>
      </c>
      <c r="E147" s="25">
        <v>1</v>
      </c>
      <c r="F147" s="25">
        <v>0</v>
      </c>
      <c r="G147" s="25">
        <v>0</v>
      </c>
    </row>
    <row r="148" spans="1:7" x14ac:dyDescent="0.2">
      <c r="A148" s="26">
        <v>43690</v>
      </c>
      <c r="B148" s="25" t="s">
        <v>25</v>
      </c>
      <c r="C148" s="26" t="s">
        <v>26</v>
      </c>
      <c r="D148" s="25">
        <v>9</v>
      </c>
      <c r="E148" s="25">
        <v>1</v>
      </c>
      <c r="F148" s="25">
        <v>1</v>
      </c>
      <c r="G148" s="25">
        <v>1</v>
      </c>
    </row>
    <row r="149" spans="1:7" x14ac:dyDescent="0.2">
      <c r="A149" s="26">
        <v>43692</v>
      </c>
      <c r="B149" s="25" t="s">
        <v>25</v>
      </c>
      <c r="C149" s="26" t="s">
        <v>26</v>
      </c>
      <c r="D149" s="25">
        <v>9</v>
      </c>
      <c r="E149" s="25">
        <v>1</v>
      </c>
      <c r="F149" s="25">
        <v>1</v>
      </c>
      <c r="G149" s="25">
        <v>1</v>
      </c>
    </row>
    <row r="150" spans="1:7" x14ac:dyDescent="0.2">
      <c r="A150" s="26">
        <v>43707</v>
      </c>
      <c r="B150" s="25" t="s">
        <v>25</v>
      </c>
      <c r="C150" s="26" t="s">
        <v>26</v>
      </c>
      <c r="D150" s="25">
        <v>5</v>
      </c>
      <c r="E150" s="25">
        <v>1</v>
      </c>
      <c r="F150" s="25">
        <v>1</v>
      </c>
      <c r="G150" s="25">
        <v>1</v>
      </c>
    </row>
    <row r="151" spans="1:7" x14ac:dyDescent="0.2">
      <c r="A151" s="26">
        <v>43708</v>
      </c>
      <c r="B151" s="25" t="s">
        <v>25</v>
      </c>
      <c r="C151" s="26" t="s">
        <v>26</v>
      </c>
      <c r="D151" s="25">
        <v>13</v>
      </c>
      <c r="E151" s="25">
        <v>0</v>
      </c>
      <c r="F151" s="25">
        <v>0</v>
      </c>
      <c r="G151" s="25">
        <v>0</v>
      </c>
    </row>
    <row r="152" spans="1:7" x14ac:dyDescent="0.2">
      <c r="A152" s="26">
        <v>43718</v>
      </c>
      <c r="B152" s="25" t="s">
        <v>25</v>
      </c>
      <c r="C152" s="26" t="s">
        <v>23</v>
      </c>
      <c r="D152" s="25">
        <v>34</v>
      </c>
      <c r="E152" s="25">
        <v>1</v>
      </c>
      <c r="F152" s="25">
        <v>0</v>
      </c>
      <c r="G152" s="25">
        <v>0</v>
      </c>
    </row>
    <row r="153" spans="1:7" x14ac:dyDescent="0.2">
      <c r="A153" s="26">
        <v>43735</v>
      </c>
      <c r="B153" s="25" t="s">
        <v>25</v>
      </c>
      <c r="C153" s="26" t="s">
        <v>26</v>
      </c>
      <c r="D153" s="25">
        <v>4</v>
      </c>
      <c r="E153" s="25">
        <v>1</v>
      </c>
      <c r="F153" s="25">
        <v>1</v>
      </c>
      <c r="G153" s="25">
        <v>1</v>
      </c>
    </row>
    <row r="154" spans="1:7" x14ac:dyDescent="0.2">
      <c r="A154" s="26">
        <v>43746</v>
      </c>
      <c r="B154" s="25" t="s">
        <v>25</v>
      </c>
      <c r="C154" s="26" t="s">
        <v>26</v>
      </c>
      <c r="D154" s="25">
        <v>28</v>
      </c>
      <c r="E154" s="25">
        <v>1</v>
      </c>
      <c r="F154" s="25">
        <v>0</v>
      </c>
      <c r="G154" s="25">
        <v>0</v>
      </c>
    </row>
    <row r="155" spans="1:7" x14ac:dyDescent="0.2">
      <c r="A155" s="26">
        <v>43782</v>
      </c>
      <c r="B155" s="25" t="s">
        <v>25</v>
      </c>
      <c r="C155" s="26" t="s">
        <v>23</v>
      </c>
      <c r="D155" s="25">
        <v>23</v>
      </c>
      <c r="E155" s="25">
        <v>1</v>
      </c>
      <c r="F155" s="25">
        <v>1</v>
      </c>
      <c r="G155" s="25">
        <v>1</v>
      </c>
    </row>
    <row r="156" spans="1:7" x14ac:dyDescent="0.2">
      <c r="A156" s="26">
        <v>43806</v>
      </c>
      <c r="B156" s="25" t="s">
        <v>25</v>
      </c>
      <c r="C156" s="26" t="s">
        <v>26</v>
      </c>
      <c r="D156" s="25">
        <v>5.4</v>
      </c>
      <c r="E156" s="25">
        <v>1</v>
      </c>
      <c r="F156" s="25">
        <v>1</v>
      </c>
      <c r="G156" s="25">
        <v>1</v>
      </c>
    </row>
    <row r="157" spans="1:7" x14ac:dyDescent="0.2">
      <c r="A157" s="26">
        <v>43812</v>
      </c>
      <c r="B157" s="25" t="s">
        <v>25</v>
      </c>
      <c r="C157" s="26" t="s">
        <v>23</v>
      </c>
      <c r="D157" s="25">
        <v>31</v>
      </c>
      <c r="E157" s="25">
        <v>1</v>
      </c>
      <c r="F157" s="25">
        <v>1</v>
      </c>
      <c r="G157" s="25">
        <v>1</v>
      </c>
    </row>
    <row r="158" spans="1:7" x14ac:dyDescent="0.2">
      <c r="A158" s="26">
        <v>43469</v>
      </c>
      <c r="B158" s="25" t="s">
        <v>63</v>
      </c>
      <c r="C158" s="25" t="s">
        <v>23</v>
      </c>
      <c r="D158" s="25">
        <v>15</v>
      </c>
      <c r="E158" s="25">
        <v>1</v>
      </c>
      <c r="F158" s="25">
        <v>0</v>
      </c>
      <c r="G158" s="25">
        <v>0</v>
      </c>
    </row>
    <row r="159" spans="1:7" x14ac:dyDescent="0.2">
      <c r="A159" s="26">
        <v>43497</v>
      </c>
      <c r="B159" s="25" t="s">
        <v>63</v>
      </c>
      <c r="C159" s="25" t="s">
        <v>26</v>
      </c>
      <c r="D159" s="25">
        <v>7.5</v>
      </c>
      <c r="E159" s="25">
        <v>1</v>
      </c>
      <c r="F159" s="25">
        <v>0</v>
      </c>
      <c r="G159" s="25">
        <v>0</v>
      </c>
    </row>
    <row r="160" spans="1:7" x14ac:dyDescent="0.2">
      <c r="A160" s="26">
        <v>43643</v>
      </c>
      <c r="B160" s="25" t="s">
        <v>63</v>
      </c>
      <c r="C160" s="25" t="s">
        <v>23</v>
      </c>
      <c r="D160" s="25">
        <v>23</v>
      </c>
      <c r="E160" s="25">
        <v>1</v>
      </c>
      <c r="F160" s="25">
        <v>0</v>
      </c>
      <c r="G160" s="25">
        <v>0</v>
      </c>
    </row>
    <row r="161" spans="1:7" x14ac:dyDescent="0.2">
      <c r="A161" s="26">
        <v>43472</v>
      </c>
      <c r="B161" s="25" t="s">
        <v>28</v>
      </c>
      <c r="C161" s="25" t="s">
        <v>26</v>
      </c>
      <c r="D161" s="25">
        <v>2</v>
      </c>
      <c r="E161" s="25">
        <v>1</v>
      </c>
      <c r="F161" s="25">
        <v>1</v>
      </c>
      <c r="G161" s="25">
        <v>1</v>
      </c>
    </row>
    <row r="162" spans="1:7" x14ac:dyDescent="0.2">
      <c r="A162" s="26">
        <v>43531</v>
      </c>
      <c r="B162" s="25" t="s">
        <v>28</v>
      </c>
      <c r="C162" s="25" t="s">
        <v>26</v>
      </c>
      <c r="D162" s="25">
        <v>5</v>
      </c>
      <c r="E162" s="25">
        <v>1</v>
      </c>
      <c r="F162" s="25">
        <v>0</v>
      </c>
      <c r="G162" s="25">
        <v>0</v>
      </c>
    </row>
    <row r="163" spans="1:7" x14ac:dyDescent="0.2">
      <c r="A163" s="26">
        <v>43532</v>
      </c>
      <c r="B163" s="25" t="s">
        <v>28</v>
      </c>
      <c r="C163" s="25" t="s">
        <v>26</v>
      </c>
      <c r="D163" s="25">
        <v>4</v>
      </c>
      <c r="E163" s="25">
        <v>1</v>
      </c>
      <c r="F163" s="25">
        <v>0</v>
      </c>
      <c r="G163" s="25">
        <v>0</v>
      </c>
    </row>
    <row r="164" spans="1:7" x14ac:dyDescent="0.2">
      <c r="A164" s="26">
        <v>43538</v>
      </c>
      <c r="B164" s="25" t="s">
        <v>28</v>
      </c>
      <c r="C164" s="25" t="s">
        <v>23</v>
      </c>
      <c r="D164" s="25">
        <v>6</v>
      </c>
      <c r="E164" s="25">
        <v>1</v>
      </c>
      <c r="F164" s="25">
        <v>0</v>
      </c>
      <c r="G164" s="25">
        <v>0</v>
      </c>
    </row>
    <row r="165" spans="1:7" x14ac:dyDescent="0.2">
      <c r="A165" s="26">
        <v>43553</v>
      </c>
      <c r="B165" s="25" t="s">
        <v>28</v>
      </c>
      <c r="C165" s="25" t="s">
        <v>26</v>
      </c>
      <c r="D165" s="25">
        <v>2</v>
      </c>
      <c r="E165" s="25">
        <v>1</v>
      </c>
      <c r="F165" s="25">
        <v>1</v>
      </c>
      <c r="G165" s="25">
        <v>1</v>
      </c>
    </row>
    <row r="166" spans="1:7" x14ac:dyDescent="0.2">
      <c r="A166" s="26">
        <v>43553</v>
      </c>
      <c r="B166" s="25" t="s">
        <v>28</v>
      </c>
      <c r="C166" s="25" t="s">
        <v>26</v>
      </c>
      <c r="D166" s="25">
        <v>2</v>
      </c>
      <c r="E166" s="25">
        <v>1</v>
      </c>
      <c r="F166" s="25">
        <v>1</v>
      </c>
      <c r="G166" s="25">
        <v>1</v>
      </c>
    </row>
    <row r="167" spans="1:7" x14ac:dyDescent="0.2">
      <c r="A167" s="26">
        <v>43557</v>
      </c>
      <c r="B167" s="25" t="s">
        <v>28</v>
      </c>
      <c r="C167" s="25" t="s">
        <v>26</v>
      </c>
      <c r="D167" s="25">
        <v>9</v>
      </c>
      <c r="E167" s="25">
        <v>0</v>
      </c>
      <c r="F167" s="25">
        <v>1</v>
      </c>
      <c r="G167" s="25">
        <v>1</v>
      </c>
    </row>
    <row r="168" spans="1:7" x14ac:dyDescent="0.2">
      <c r="A168" s="26">
        <v>43566</v>
      </c>
      <c r="B168" s="25" t="s">
        <v>28</v>
      </c>
      <c r="C168" s="25" t="s">
        <v>23</v>
      </c>
      <c r="D168" s="25">
        <v>6</v>
      </c>
      <c r="E168" s="25">
        <v>1</v>
      </c>
      <c r="F168" s="25">
        <v>1</v>
      </c>
      <c r="G168" s="25">
        <v>1</v>
      </c>
    </row>
    <row r="169" spans="1:7" x14ac:dyDescent="0.2">
      <c r="A169" s="26">
        <v>43579</v>
      </c>
      <c r="B169" s="25" t="s">
        <v>28</v>
      </c>
      <c r="C169" s="25" t="s">
        <v>23</v>
      </c>
      <c r="D169" s="25">
        <v>8</v>
      </c>
      <c r="E169" s="25">
        <v>1</v>
      </c>
      <c r="F169" s="25">
        <v>1</v>
      </c>
      <c r="G169" s="25">
        <v>1</v>
      </c>
    </row>
    <row r="170" spans="1:7" x14ac:dyDescent="0.2">
      <c r="A170" s="26">
        <v>43591</v>
      </c>
      <c r="B170" s="25" t="s">
        <v>28</v>
      </c>
      <c r="C170" s="25" t="s">
        <v>23</v>
      </c>
      <c r="D170" s="25">
        <v>24</v>
      </c>
      <c r="E170" s="25">
        <v>1</v>
      </c>
      <c r="F170" s="25">
        <v>1</v>
      </c>
      <c r="G170" s="25">
        <v>1</v>
      </c>
    </row>
    <row r="171" spans="1:7" x14ac:dyDescent="0.2">
      <c r="A171" s="26">
        <v>43592</v>
      </c>
      <c r="B171" s="25" t="s">
        <v>28</v>
      </c>
      <c r="C171" s="25" t="s">
        <v>26</v>
      </c>
      <c r="D171" s="25">
        <v>4</v>
      </c>
      <c r="E171" s="25">
        <v>0</v>
      </c>
      <c r="F171" s="25">
        <v>0</v>
      </c>
      <c r="G171" s="25">
        <v>0</v>
      </c>
    </row>
    <row r="172" spans="1:7" x14ac:dyDescent="0.2">
      <c r="A172" s="26">
        <v>43600</v>
      </c>
      <c r="B172" s="25" t="s">
        <v>28</v>
      </c>
      <c r="C172" s="25" t="s">
        <v>23</v>
      </c>
      <c r="D172" s="25">
        <v>4.5</v>
      </c>
      <c r="E172" s="25">
        <v>0</v>
      </c>
      <c r="F172" s="25">
        <v>1</v>
      </c>
      <c r="G172" s="25">
        <v>1</v>
      </c>
    </row>
    <row r="173" spans="1:7" x14ac:dyDescent="0.2">
      <c r="A173" s="26">
        <v>43602</v>
      </c>
      <c r="B173" s="25" t="s">
        <v>28</v>
      </c>
      <c r="C173" s="25" t="s">
        <v>26</v>
      </c>
      <c r="D173" s="25">
        <v>2</v>
      </c>
      <c r="E173" s="25">
        <v>1</v>
      </c>
      <c r="F173" s="25">
        <v>1</v>
      </c>
      <c r="G173" s="25">
        <v>1</v>
      </c>
    </row>
    <row r="174" spans="1:7" x14ac:dyDescent="0.2">
      <c r="A174" s="26">
        <v>43617</v>
      </c>
      <c r="B174" s="25" t="s">
        <v>28</v>
      </c>
      <c r="C174" s="25" t="s">
        <v>26</v>
      </c>
      <c r="D174" s="25">
        <v>5</v>
      </c>
      <c r="E174" s="25">
        <v>0</v>
      </c>
      <c r="F174" s="25">
        <v>1</v>
      </c>
      <c r="G174" s="25">
        <v>1</v>
      </c>
    </row>
    <row r="175" spans="1:7" x14ac:dyDescent="0.2">
      <c r="A175" s="26">
        <v>43637</v>
      </c>
      <c r="B175" s="25" t="s">
        <v>28</v>
      </c>
      <c r="C175" s="25" t="s">
        <v>26</v>
      </c>
      <c r="D175" s="25">
        <v>2.7</v>
      </c>
      <c r="E175" s="25">
        <v>0</v>
      </c>
      <c r="F175" s="25">
        <v>1</v>
      </c>
      <c r="G175" s="25">
        <v>1</v>
      </c>
    </row>
    <row r="176" spans="1:7" x14ac:dyDescent="0.2">
      <c r="A176" s="26">
        <v>43659</v>
      </c>
      <c r="B176" s="25" t="s">
        <v>28</v>
      </c>
      <c r="C176" s="25" t="s">
        <v>26</v>
      </c>
      <c r="D176" s="25">
        <v>9</v>
      </c>
      <c r="E176" s="25">
        <v>0</v>
      </c>
      <c r="F176" s="25">
        <v>1</v>
      </c>
      <c r="G176" s="25">
        <v>1</v>
      </c>
    </row>
    <row r="177" spans="1:7" x14ac:dyDescent="0.2">
      <c r="A177" s="26">
        <v>43673</v>
      </c>
      <c r="B177" s="25" t="s">
        <v>28</v>
      </c>
      <c r="C177" s="25" t="s">
        <v>26</v>
      </c>
      <c r="D177" s="25" t="s">
        <v>64</v>
      </c>
      <c r="E177" s="25">
        <v>0</v>
      </c>
      <c r="F177" s="25">
        <v>1</v>
      </c>
      <c r="G177" s="25">
        <v>1</v>
      </c>
    </row>
    <row r="178" spans="1:7" x14ac:dyDescent="0.2">
      <c r="A178" s="26">
        <v>43721</v>
      </c>
      <c r="B178" s="25" t="s">
        <v>28</v>
      </c>
      <c r="C178" s="25" t="s">
        <v>26</v>
      </c>
      <c r="D178" s="25">
        <v>8</v>
      </c>
      <c r="E178" s="25">
        <v>0</v>
      </c>
      <c r="F178" s="25">
        <v>1</v>
      </c>
      <c r="G178" s="25">
        <v>1</v>
      </c>
    </row>
    <row r="179" spans="1:7" x14ac:dyDescent="0.2">
      <c r="A179" s="26">
        <v>43723</v>
      </c>
      <c r="B179" s="25" t="s">
        <v>28</v>
      </c>
      <c r="C179" s="25" t="s">
        <v>26</v>
      </c>
      <c r="D179" s="25">
        <v>6</v>
      </c>
      <c r="E179" s="25">
        <v>1</v>
      </c>
      <c r="F179" s="25">
        <v>1</v>
      </c>
      <c r="G179" s="25">
        <v>1</v>
      </c>
    </row>
    <row r="180" spans="1:7" x14ac:dyDescent="0.2">
      <c r="A180" s="26">
        <v>43759</v>
      </c>
      <c r="B180" s="25" t="s">
        <v>28</v>
      </c>
      <c r="C180" s="25" t="s">
        <v>26</v>
      </c>
      <c r="D180" s="25">
        <v>5</v>
      </c>
      <c r="E180" s="25">
        <v>0</v>
      </c>
      <c r="F180" s="25">
        <v>0</v>
      </c>
      <c r="G180" s="25">
        <v>0</v>
      </c>
    </row>
    <row r="181" spans="1:7" x14ac:dyDescent="0.2">
      <c r="A181" s="26">
        <v>43762</v>
      </c>
      <c r="B181" s="25" t="s">
        <v>28</v>
      </c>
      <c r="C181" s="25" t="s">
        <v>26</v>
      </c>
      <c r="D181" s="25">
        <v>6</v>
      </c>
      <c r="E181" s="25">
        <v>1</v>
      </c>
      <c r="F181" s="25">
        <v>0</v>
      </c>
      <c r="G181" s="25">
        <v>0</v>
      </c>
    </row>
    <row r="182" spans="1:7" x14ac:dyDescent="0.2">
      <c r="A182" s="26">
        <v>43768</v>
      </c>
      <c r="B182" s="25" t="s">
        <v>28</v>
      </c>
      <c r="C182" s="25" t="s">
        <v>26</v>
      </c>
      <c r="D182" s="25">
        <v>15</v>
      </c>
      <c r="E182" s="25">
        <v>0</v>
      </c>
      <c r="F182" s="25">
        <v>1</v>
      </c>
      <c r="G182" s="25">
        <v>1</v>
      </c>
    </row>
    <row r="183" spans="1:7" x14ac:dyDescent="0.2">
      <c r="A183" s="26">
        <v>43797</v>
      </c>
      <c r="B183" s="25" t="s">
        <v>28</v>
      </c>
      <c r="C183" s="25" t="s">
        <v>23</v>
      </c>
      <c r="D183" s="25">
        <v>11</v>
      </c>
      <c r="E183" s="25">
        <v>0</v>
      </c>
      <c r="F183" s="25">
        <v>1</v>
      </c>
      <c r="G183" s="25">
        <v>1</v>
      </c>
    </row>
    <row r="184" spans="1:7" x14ac:dyDescent="0.2">
      <c r="A184" s="26">
        <v>43798</v>
      </c>
      <c r="B184" s="25" t="s">
        <v>28</v>
      </c>
      <c r="C184" s="25" t="s">
        <v>26</v>
      </c>
      <c r="D184" s="25">
        <v>3</v>
      </c>
      <c r="E184" s="25">
        <v>0</v>
      </c>
      <c r="F184" s="25">
        <v>0</v>
      </c>
      <c r="G184" s="25">
        <v>0</v>
      </c>
    </row>
    <row r="185" spans="1:7" x14ac:dyDescent="0.2">
      <c r="A185" s="26">
        <v>43804</v>
      </c>
      <c r="B185" s="25" t="s">
        <v>28</v>
      </c>
      <c r="C185" s="25" t="s">
        <v>26</v>
      </c>
      <c r="D185" s="25">
        <v>5</v>
      </c>
      <c r="E185" s="25">
        <v>1</v>
      </c>
      <c r="F185" s="25">
        <v>1</v>
      </c>
      <c r="G185" s="25">
        <v>1</v>
      </c>
    </row>
    <row r="186" spans="1:7" x14ac:dyDescent="0.2">
      <c r="A186" s="26">
        <v>43819</v>
      </c>
      <c r="B186" s="25" t="s">
        <v>28</v>
      </c>
      <c r="C186" s="25" t="s">
        <v>23</v>
      </c>
      <c r="D186" s="25">
        <v>42</v>
      </c>
      <c r="E186" s="25">
        <v>1</v>
      </c>
      <c r="F186" s="25">
        <v>1</v>
      </c>
      <c r="G186" s="25">
        <v>1</v>
      </c>
    </row>
    <row r="187" spans="1:7" x14ac:dyDescent="0.2">
      <c r="A187" s="26">
        <v>43819</v>
      </c>
      <c r="B187" s="25" t="s">
        <v>28</v>
      </c>
      <c r="C187" s="25" t="s">
        <v>23</v>
      </c>
      <c r="D187" s="25">
        <v>5</v>
      </c>
      <c r="E187" s="25">
        <v>0</v>
      </c>
      <c r="F187" s="25">
        <v>0</v>
      </c>
      <c r="G187" s="25">
        <v>0</v>
      </c>
    </row>
    <row r="188" spans="1:7" x14ac:dyDescent="0.2">
      <c r="A188" s="26">
        <v>43820</v>
      </c>
      <c r="B188" s="25" t="s">
        <v>28</v>
      </c>
      <c r="C188" s="25" t="s">
        <v>26</v>
      </c>
      <c r="D188" s="25">
        <v>8</v>
      </c>
      <c r="E188" s="25">
        <v>1</v>
      </c>
      <c r="F188" s="25">
        <v>1</v>
      </c>
      <c r="G188" s="25">
        <v>1</v>
      </c>
    </row>
    <row r="189" spans="1:7" x14ac:dyDescent="0.2">
      <c r="A189" s="26">
        <v>43826</v>
      </c>
      <c r="B189" s="25" t="s">
        <v>28</v>
      </c>
      <c r="C189" s="25" t="s">
        <v>26</v>
      </c>
      <c r="D189" s="25">
        <v>7</v>
      </c>
      <c r="E189" s="25">
        <v>1</v>
      </c>
      <c r="F189" s="25">
        <v>0</v>
      </c>
      <c r="G189" s="25">
        <v>0</v>
      </c>
    </row>
    <row r="190" spans="1:7" x14ac:dyDescent="0.2">
      <c r="A190" s="26">
        <v>43474</v>
      </c>
      <c r="B190" s="25" t="s">
        <v>48</v>
      </c>
      <c r="C190" s="25" t="s">
        <v>23</v>
      </c>
      <c r="D190" s="25">
        <v>24</v>
      </c>
      <c r="E190" s="25">
        <v>1</v>
      </c>
      <c r="F190" s="25">
        <v>1</v>
      </c>
      <c r="G190" s="25">
        <v>1</v>
      </c>
    </row>
    <row r="191" spans="1:7" x14ac:dyDescent="0.2">
      <c r="A191" s="26">
        <v>43475</v>
      </c>
      <c r="B191" s="25" t="s">
        <v>48</v>
      </c>
      <c r="C191" s="25" t="s">
        <v>23</v>
      </c>
      <c r="D191" s="25">
        <v>34</v>
      </c>
      <c r="E191" s="25">
        <v>0</v>
      </c>
      <c r="F191" s="25">
        <v>1</v>
      </c>
      <c r="G191" s="25">
        <v>1</v>
      </c>
    </row>
    <row r="192" spans="1:7" x14ac:dyDescent="0.2">
      <c r="A192" s="26">
        <v>43476</v>
      </c>
      <c r="B192" s="25" t="s">
        <v>48</v>
      </c>
      <c r="C192" s="25" t="s">
        <v>26</v>
      </c>
      <c r="D192" s="25">
        <v>7.5</v>
      </c>
      <c r="E192" s="25">
        <v>1</v>
      </c>
      <c r="F192" s="25">
        <v>1</v>
      </c>
      <c r="G192" s="25">
        <v>1</v>
      </c>
    </row>
    <row r="193" spans="1:7" x14ac:dyDescent="0.2">
      <c r="A193" s="26">
        <v>43489</v>
      </c>
      <c r="B193" s="25" t="s">
        <v>48</v>
      </c>
      <c r="C193" s="25" t="s">
        <v>26</v>
      </c>
      <c r="D193" s="25">
        <v>6.5</v>
      </c>
      <c r="E193" s="25">
        <v>1</v>
      </c>
      <c r="F193" s="25">
        <v>1</v>
      </c>
      <c r="G193" s="25">
        <v>1</v>
      </c>
    </row>
    <row r="194" spans="1:7" x14ac:dyDescent="0.2">
      <c r="A194" s="26">
        <v>43612</v>
      </c>
      <c r="B194" s="25" t="s">
        <v>48</v>
      </c>
      <c r="C194" s="25" t="s">
        <v>26</v>
      </c>
      <c r="D194" s="25">
        <v>17</v>
      </c>
      <c r="E194" s="25">
        <v>1</v>
      </c>
      <c r="F194" s="25">
        <v>1</v>
      </c>
      <c r="G194" s="25">
        <v>1</v>
      </c>
    </row>
    <row r="195" spans="1:7" x14ac:dyDescent="0.2">
      <c r="A195" s="26">
        <v>43615</v>
      </c>
      <c r="B195" s="25" t="s">
        <v>48</v>
      </c>
      <c r="C195" s="25" t="s">
        <v>26</v>
      </c>
      <c r="D195" s="25">
        <v>37</v>
      </c>
      <c r="E195" s="25">
        <v>1</v>
      </c>
      <c r="F195" s="25">
        <v>1</v>
      </c>
      <c r="G195" s="25">
        <v>1</v>
      </c>
    </row>
    <row r="196" spans="1:7" x14ac:dyDescent="0.2">
      <c r="A196" s="26">
        <v>43637</v>
      </c>
      <c r="B196" s="25" t="s">
        <v>48</v>
      </c>
      <c r="C196" s="25" t="s">
        <v>26</v>
      </c>
      <c r="D196" s="25">
        <v>4</v>
      </c>
      <c r="E196" s="25">
        <v>0</v>
      </c>
      <c r="F196" s="25">
        <v>1</v>
      </c>
      <c r="G196" s="25">
        <v>1</v>
      </c>
    </row>
    <row r="197" spans="1:7" x14ac:dyDescent="0.2">
      <c r="A197" s="26">
        <v>43642</v>
      </c>
      <c r="B197" s="25" t="s">
        <v>48</v>
      </c>
      <c r="C197" s="25" t="s">
        <v>26</v>
      </c>
      <c r="D197" s="25">
        <v>6</v>
      </c>
      <c r="E197" s="25">
        <v>1</v>
      </c>
      <c r="F197" s="25">
        <v>1</v>
      </c>
      <c r="G197" s="25">
        <v>1</v>
      </c>
    </row>
    <row r="198" spans="1:7" x14ac:dyDescent="0.2">
      <c r="A198" s="26">
        <v>43651</v>
      </c>
      <c r="B198" s="25" t="s">
        <v>48</v>
      </c>
      <c r="C198" s="25" t="s">
        <v>23</v>
      </c>
      <c r="D198" s="25">
        <v>14</v>
      </c>
      <c r="E198" s="25">
        <v>0</v>
      </c>
      <c r="F198" s="25">
        <v>1</v>
      </c>
      <c r="G198" s="25">
        <v>1</v>
      </c>
    </row>
    <row r="199" spans="1:7" x14ac:dyDescent="0.2">
      <c r="A199" s="26">
        <v>43653</v>
      </c>
      <c r="B199" s="25" t="s">
        <v>48</v>
      </c>
      <c r="C199" s="25" t="s">
        <v>23</v>
      </c>
      <c r="D199" s="25">
        <v>29</v>
      </c>
      <c r="E199" s="25">
        <v>0</v>
      </c>
      <c r="F199" s="25">
        <v>1</v>
      </c>
      <c r="G199" s="25">
        <v>1</v>
      </c>
    </row>
    <row r="200" spans="1:7" x14ac:dyDescent="0.2">
      <c r="A200" s="26">
        <v>43664</v>
      </c>
      <c r="B200" s="25" t="s">
        <v>48</v>
      </c>
      <c r="C200" s="25" t="s">
        <v>26</v>
      </c>
      <c r="D200" s="25">
        <v>17</v>
      </c>
      <c r="E200" s="25">
        <v>1</v>
      </c>
      <c r="F200" s="25">
        <v>0</v>
      </c>
      <c r="G200" s="25">
        <v>0</v>
      </c>
    </row>
    <row r="201" spans="1:7" x14ac:dyDescent="0.2">
      <c r="A201" s="26">
        <v>43668</v>
      </c>
      <c r="B201" s="25" t="s">
        <v>48</v>
      </c>
      <c r="C201" s="25" t="s">
        <v>23</v>
      </c>
      <c r="D201" s="25">
        <v>23</v>
      </c>
      <c r="E201" s="25">
        <v>1</v>
      </c>
      <c r="F201" s="25">
        <v>1</v>
      </c>
      <c r="G201" s="25">
        <v>1</v>
      </c>
    </row>
    <row r="202" spans="1:7" x14ac:dyDescent="0.2">
      <c r="A202" s="26">
        <v>43668</v>
      </c>
      <c r="B202" s="25" t="s">
        <v>48</v>
      </c>
      <c r="C202" s="25" t="s">
        <v>26</v>
      </c>
      <c r="D202" s="25">
        <v>3</v>
      </c>
      <c r="E202" s="25">
        <v>0</v>
      </c>
      <c r="F202" s="25">
        <v>0</v>
      </c>
      <c r="G202" s="25">
        <v>0</v>
      </c>
    </row>
    <row r="203" spans="1:7" x14ac:dyDescent="0.2">
      <c r="A203" s="26">
        <v>43673</v>
      </c>
      <c r="B203" s="25" t="s">
        <v>48</v>
      </c>
      <c r="C203" s="25" t="s">
        <v>26</v>
      </c>
      <c r="D203" s="25">
        <v>6</v>
      </c>
      <c r="E203" s="25">
        <v>0</v>
      </c>
      <c r="F203" s="25">
        <v>0</v>
      </c>
      <c r="G203" s="25">
        <v>0</v>
      </c>
    </row>
    <row r="204" spans="1:7" x14ac:dyDescent="0.2">
      <c r="A204" s="26">
        <v>43676</v>
      </c>
      <c r="B204" s="25" t="s">
        <v>48</v>
      </c>
      <c r="C204" s="25" t="s">
        <v>23</v>
      </c>
      <c r="D204" s="25">
        <v>21</v>
      </c>
      <c r="E204" s="25">
        <v>1</v>
      </c>
      <c r="F204" s="25">
        <v>0</v>
      </c>
      <c r="G204" s="25">
        <v>0</v>
      </c>
    </row>
    <row r="205" spans="1:7" x14ac:dyDescent="0.2">
      <c r="A205" s="26">
        <v>43676</v>
      </c>
      <c r="B205" s="25" t="s">
        <v>48</v>
      </c>
      <c r="C205" s="25" t="s">
        <v>26</v>
      </c>
      <c r="D205" s="25">
        <v>10</v>
      </c>
      <c r="E205" s="25">
        <v>1</v>
      </c>
      <c r="F205" s="25">
        <v>0</v>
      </c>
      <c r="G205" s="25">
        <v>0</v>
      </c>
    </row>
    <row r="206" spans="1:7" x14ac:dyDescent="0.2">
      <c r="A206" s="26">
        <v>43682</v>
      </c>
      <c r="B206" s="25" t="s">
        <v>48</v>
      </c>
      <c r="C206" s="25" t="s">
        <v>23</v>
      </c>
      <c r="D206" s="25">
        <v>42</v>
      </c>
      <c r="E206" s="25">
        <v>1</v>
      </c>
      <c r="F206" s="25">
        <v>1</v>
      </c>
      <c r="G206" s="25">
        <v>1</v>
      </c>
    </row>
    <row r="207" spans="1:7" x14ac:dyDescent="0.2">
      <c r="A207" s="26">
        <v>43683</v>
      </c>
      <c r="B207" s="25" t="s">
        <v>48</v>
      </c>
      <c r="C207" s="25" t="s">
        <v>23</v>
      </c>
      <c r="D207" s="25">
        <v>19</v>
      </c>
      <c r="E207" s="25">
        <v>1</v>
      </c>
      <c r="F207" s="25">
        <v>1</v>
      </c>
      <c r="G207" s="25">
        <v>1</v>
      </c>
    </row>
    <row r="208" spans="1:7" x14ac:dyDescent="0.2">
      <c r="A208" s="26">
        <v>43693</v>
      </c>
      <c r="B208" s="25" t="s">
        <v>48</v>
      </c>
      <c r="C208" s="25" t="s">
        <v>23</v>
      </c>
      <c r="D208" s="25">
        <v>19</v>
      </c>
      <c r="E208" s="25">
        <v>1</v>
      </c>
      <c r="F208" s="25">
        <v>1</v>
      </c>
      <c r="G208" s="25">
        <v>1</v>
      </c>
    </row>
    <row r="209" spans="1:7" x14ac:dyDescent="0.2">
      <c r="A209" s="26">
        <v>43701</v>
      </c>
      <c r="B209" s="25" t="s">
        <v>48</v>
      </c>
      <c r="C209" s="25" t="s">
        <v>26</v>
      </c>
      <c r="D209" s="25">
        <v>8</v>
      </c>
      <c r="E209" s="25">
        <v>0</v>
      </c>
      <c r="F209" s="25">
        <v>0</v>
      </c>
      <c r="G209" s="25">
        <v>0</v>
      </c>
    </row>
    <row r="210" spans="1:7" x14ac:dyDescent="0.2">
      <c r="A210" s="26">
        <v>43704</v>
      </c>
      <c r="B210" s="25" t="s">
        <v>48</v>
      </c>
      <c r="C210" s="25" t="s">
        <v>23</v>
      </c>
      <c r="D210" s="25">
        <v>40</v>
      </c>
      <c r="E210" s="25">
        <v>1</v>
      </c>
      <c r="F210" s="25">
        <v>0</v>
      </c>
      <c r="G210" s="25">
        <v>0</v>
      </c>
    </row>
    <row r="211" spans="1:7" x14ac:dyDescent="0.2">
      <c r="A211" s="26">
        <v>43707</v>
      </c>
      <c r="B211" s="25" t="s">
        <v>48</v>
      </c>
      <c r="C211" s="25" t="s">
        <v>23</v>
      </c>
      <c r="D211" s="25">
        <v>24</v>
      </c>
      <c r="E211" s="25">
        <v>1</v>
      </c>
      <c r="F211" s="25">
        <v>1</v>
      </c>
      <c r="G211" s="25">
        <v>1</v>
      </c>
    </row>
    <row r="212" spans="1:7" x14ac:dyDescent="0.2">
      <c r="A212" s="26">
        <v>43709</v>
      </c>
      <c r="B212" s="25" t="s">
        <v>48</v>
      </c>
      <c r="C212" s="25" t="s">
        <v>23</v>
      </c>
      <c r="D212" s="25">
        <v>12</v>
      </c>
      <c r="E212" s="25">
        <v>1</v>
      </c>
      <c r="F212" s="25">
        <v>1</v>
      </c>
      <c r="G212" s="25">
        <v>1</v>
      </c>
    </row>
    <row r="213" spans="1:7" x14ac:dyDescent="0.2">
      <c r="A213" s="26">
        <v>43718</v>
      </c>
      <c r="B213" s="25" t="s">
        <v>48</v>
      </c>
      <c r="C213" s="25" t="s">
        <v>23</v>
      </c>
      <c r="D213" s="25">
        <v>17</v>
      </c>
      <c r="E213" s="25">
        <v>1</v>
      </c>
      <c r="F213" s="25">
        <v>1</v>
      </c>
      <c r="G213" s="25">
        <v>1</v>
      </c>
    </row>
    <row r="214" spans="1:7" x14ac:dyDescent="0.2">
      <c r="A214" s="26">
        <v>43728</v>
      </c>
      <c r="B214" s="25" t="s">
        <v>48</v>
      </c>
      <c r="C214" s="25" t="s">
        <v>23</v>
      </c>
      <c r="D214" s="25">
        <v>19</v>
      </c>
      <c r="E214" s="25">
        <v>0</v>
      </c>
      <c r="F214" s="25">
        <v>1</v>
      </c>
      <c r="G214" s="25">
        <v>1</v>
      </c>
    </row>
    <row r="215" spans="1:7" x14ac:dyDescent="0.2">
      <c r="A215" s="26">
        <v>43745</v>
      </c>
      <c r="B215" s="25" t="s">
        <v>48</v>
      </c>
      <c r="C215" s="25" t="s">
        <v>23</v>
      </c>
      <c r="D215" s="25">
        <v>33</v>
      </c>
      <c r="E215" s="25">
        <v>1</v>
      </c>
      <c r="F215" s="25">
        <v>0</v>
      </c>
      <c r="G215" s="25">
        <v>0</v>
      </c>
    </row>
    <row r="216" spans="1:7" x14ac:dyDescent="0.2">
      <c r="A216" s="26">
        <v>43763</v>
      </c>
      <c r="B216" s="25" t="s">
        <v>48</v>
      </c>
      <c r="C216" s="25" t="s">
        <v>26</v>
      </c>
      <c r="D216" s="25">
        <v>13</v>
      </c>
      <c r="E216" s="25">
        <v>1</v>
      </c>
      <c r="F216" s="25">
        <v>1</v>
      </c>
      <c r="G216" s="25">
        <v>1</v>
      </c>
    </row>
    <row r="217" spans="1:7" x14ac:dyDescent="0.2">
      <c r="A217" s="26">
        <v>43786</v>
      </c>
      <c r="B217" s="25" t="s">
        <v>48</v>
      </c>
      <c r="C217" s="25" t="s">
        <v>23</v>
      </c>
      <c r="D217" s="25">
        <v>32</v>
      </c>
      <c r="E217" s="25">
        <v>0</v>
      </c>
      <c r="F217" s="25">
        <v>0</v>
      </c>
      <c r="G217" s="25">
        <v>0</v>
      </c>
    </row>
    <row r="218" spans="1:7" x14ac:dyDescent="0.2">
      <c r="A218" s="26">
        <v>43788</v>
      </c>
      <c r="B218" s="25" t="s">
        <v>48</v>
      </c>
      <c r="C218" s="25" t="s">
        <v>23</v>
      </c>
      <c r="D218" s="25">
        <v>18</v>
      </c>
      <c r="E218" s="25">
        <v>0</v>
      </c>
      <c r="F218" s="25">
        <v>0</v>
      </c>
      <c r="G218" s="25">
        <v>0</v>
      </c>
    </row>
    <row r="219" spans="1:7" x14ac:dyDescent="0.2">
      <c r="A219" s="26">
        <v>43788</v>
      </c>
      <c r="B219" s="25" t="s">
        <v>48</v>
      </c>
      <c r="C219" s="25" t="s">
        <v>26</v>
      </c>
      <c r="D219" s="25">
        <v>6</v>
      </c>
      <c r="E219" s="25">
        <v>0</v>
      </c>
      <c r="F219" s="25">
        <v>1</v>
      </c>
      <c r="G219" s="25">
        <v>1</v>
      </c>
    </row>
    <row r="220" spans="1:7" x14ac:dyDescent="0.2">
      <c r="A220" s="26">
        <v>43799</v>
      </c>
      <c r="B220" s="25" t="s">
        <v>48</v>
      </c>
      <c r="C220" s="25" t="s">
        <v>26</v>
      </c>
      <c r="D220" s="25">
        <v>6</v>
      </c>
      <c r="E220" s="25">
        <v>1</v>
      </c>
      <c r="F220" s="25">
        <v>1</v>
      </c>
      <c r="G220" s="25">
        <v>1</v>
      </c>
    </row>
    <row r="221" spans="1:7" x14ac:dyDescent="0.2">
      <c r="A221" s="26">
        <v>43805</v>
      </c>
      <c r="B221" s="25" t="s">
        <v>48</v>
      </c>
      <c r="C221" s="25" t="s">
        <v>23</v>
      </c>
      <c r="D221" s="25">
        <v>17</v>
      </c>
      <c r="E221" s="25">
        <v>1</v>
      </c>
      <c r="F221" s="25">
        <v>0</v>
      </c>
      <c r="G221" s="25">
        <v>0</v>
      </c>
    </row>
    <row r="222" spans="1:7" x14ac:dyDescent="0.2">
      <c r="A222" s="26">
        <v>43808</v>
      </c>
      <c r="B222" s="25" t="s">
        <v>48</v>
      </c>
      <c r="C222" s="25" t="s">
        <v>23</v>
      </c>
      <c r="D222" s="25">
        <v>56</v>
      </c>
      <c r="E222" s="25">
        <v>1</v>
      </c>
      <c r="F222" s="25">
        <v>1</v>
      </c>
      <c r="G222" s="25">
        <v>1</v>
      </c>
    </row>
    <row r="223" spans="1:7" x14ac:dyDescent="0.2">
      <c r="A223" s="26">
        <v>43813</v>
      </c>
      <c r="B223" s="25" t="s">
        <v>48</v>
      </c>
      <c r="C223" s="25" t="s">
        <v>26</v>
      </c>
      <c r="D223" s="25">
        <v>9</v>
      </c>
      <c r="E223" s="25">
        <v>1</v>
      </c>
      <c r="F223" s="25">
        <v>1</v>
      </c>
      <c r="G223" s="25">
        <v>1</v>
      </c>
    </row>
    <row r="224" spans="1:7" x14ac:dyDescent="0.2">
      <c r="A224" s="26">
        <v>43476</v>
      </c>
      <c r="B224" s="25" t="s">
        <v>39</v>
      </c>
      <c r="C224" s="25" t="s">
        <v>26</v>
      </c>
      <c r="D224" s="25">
        <v>7</v>
      </c>
      <c r="E224" s="25">
        <v>0</v>
      </c>
      <c r="F224" s="25">
        <v>0</v>
      </c>
      <c r="G224" s="25">
        <v>0</v>
      </c>
    </row>
    <row r="225" spans="1:7" x14ac:dyDescent="0.2">
      <c r="A225" s="26">
        <v>43481</v>
      </c>
      <c r="B225" s="25" t="s">
        <v>39</v>
      </c>
      <c r="C225" s="25" t="s">
        <v>23</v>
      </c>
      <c r="D225" s="25">
        <v>10</v>
      </c>
      <c r="E225" s="25">
        <v>0</v>
      </c>
      <c r="F225" s="25">
        <v>1</v>
      </c>
      <c r="G225" s="25">
        <v>1</v>
      </c>
    </row>
    <row r="226" spans="1:7" x14ac:dyDescent="0.2">
      <c r="A226" s="26">
        <v>43482</v>
      </c>
      <c r="B226" s="25" t="s">
        <v>39</v>
      </c>
      <c r="C226" s="25" t="s">
        <v>23</v>
      </c>
      <c r="D226" s="25">
        <v>9</v>
      </c>
      <c r="E226" s="25">
        <v>0</v>
      </c>
      <c r="F226" s="25">
        <v>0</v>
      </c>
      <c r="G226" s="25">
        <v>0</v>
      </c>
    </row>
    <row r="227" spans="1:7" x14ac:dyDescent="0.2">
      <c r="A227" s="26">
        <v>43487</v>
      </c>
      <c r="B227" s="25" t="s">
        <v>39</v>
      </c>
      <c r="C227" s="25" t="s">
        <v>26</v>
      </c>
      <c r="D227" s="25">
        <v>7</v>
      </c>
      <c r="E227" s="25">
        <v>1</v>
      </c>
      <c r="F227" s="25">
        <v>0</v>
      </c>
      <c r="G227" s="25">
        <v>0</v>
      </c>
    </row>
    <row r="228" spans="1:7" x14ac:dyDescent="0.2">
      <c r="A228" s="26">
        <v>43496</v>
      </c>
      <c r="B228" s="25" t="s">
        <v>39</v>
      </c>
      <c r="C228" s="25" t="s">
        <v>23</v>
      </c>
      <c r="D228" s="25">
        <v>32</v>
      </c>
      <c r="E228" s="25">
        <v>1</v>
      </c>
      <c r="F228" s="25">
        <v>1</v>
      </c>
      <c r="G228" s="25">
        <v>1</v>
      </c>
    </row>
    <row r="229" spans="1:7" x14ac:dyDescent="0.2">
      <c r="A229" s="26">
        <v>43509</v>
      </c>
      <c r="B229" s="25" t="s">
        <v>39</v>
      </c>
      <c r="C229" s="25" t="s">
        <v>26</v>
      </c>
      <c r="D229" s="25" t="s">
        <v>65</v>
      </c>
      <c r="E229" s="25">
        <v>0</v>
      </c>
      <c r="F229" s="25">
        <v>0</v>
      </c>
      <c r="G229" s="25">
        <v>0</v>
      </c>
    </row>
    <row r="230" spans="1:7" x14ac:dyDescent="0.2">
      <c r="A230" s="26">
        <v>43543</v>
      </c>
      <c r="B230" s="25" t="s">
        <v>39</v>
      </c>
      <c r="C230" s="25" t="s">
        <v>26</v>
      </c>
      <c r="D230" s="25">
        <v>8</v>
      </c>
      <c r="E230" s="25">
        <v>0</v>
      </c>
      <c r="F230" s="25">
        <v>1</v>
      </c>
      <c r="G230" s="25">
        <v>1</v>
      </c>
    </row>
    <row r="231" spans="1:7" x14ac:dyDescent="0.2">
      <c r="A231" s="26">
        <v>43572</v>
      </c>
      <c r="B231" s="25" t="s">
        <v>39</v>
      </c>
      <c r="C231" s="25" t="s">
        <v>23</v>
      </c>
      <c r="D231" s="25" t="s">
        <v>66</v>
      </c>
      <c r="E231" s="25">
        <v>1</v>
      </c>
      <c r="F231" s="25">
        <v>0</v>
      </c>
      <c r="G231" s="25">
        <v>0</v>
      </c>
    </row>
    <row r="232" spans="1:7" x14ac:dyDescent="0.2">
      <c r="A232" s="26">
        <v>43671</v>
      </c>
      <c r="B232" s="25" t="s">
        <v>39</v>
      </c>
      <c r="C232" s="25" t="s">
        <v>26</v>
      </c>
      <c r="D232" s="25">
        <v>7</v>
      </c>
      <c r="E232" s="25">
        <v>1</v>
      </c>
      <c r="F232" s="25">
        <v>0</v>
      </c>
      <c r="G232" s="25">
        <v>0</v>
      </c>
    </row>
    <row r="233" spans="1:7" x14ac:dyDescent="0.2">
      <c r="A233" s="26">
        <v>43672</v>
      </c>
      <c r="B233" s="25" t="s">
        <v>39</v>
      </c>
      <c r="C233" s="25" t="s">
        <v>23</v>
      </c>
      <c r="D233" s="25">
        <v>52</v>
      </c>
      <c r="E233" s="25">
        <v>1</v>
      </c>
      <c r="F233" s="25">
        <v>1</v>
      </c>
      <c r="G233" s="25">
        <v>1</v>
      </c>
    </row>
    <row r="234" spans="1:7" x14ac:dyDescent="0.2">
      <c r="A234" s="26">
        <v>43692</v>
      </c>
      <c r="B234" s="25" t="s">
        <v>39</v>
      </c>
      <c r="C234" s="25" t="s">
        <v>23</v>
      </c>
      <c r="D234" s="25">
        <v>13</v>
      </c>
      <c r="E234" s="25">
        <v>1</v>
      </c>
      <c r="F234" s="25">
        <v>0</v>
      </c>
      <c r="G234" s="25">
        <v>0</v>
      </c>
    </row>
    <row r="235" spans="1:7" x14ac:dyDescent="0.2">
      <c r="A235" s="26">
        <v>43725</v>
      </c>
      <c r="B235" s="25" t="s">
        <v>39</v>
      </c>
      <c r="C235" s="25" t="s">
        <v>26</v>
      </c>
      <c r="D235" s="25">
        <v>1.1000000000000001</v>
      </c>
      <c r="E235" s="25">
        <v>1</v>
      </c>
      <c r="F235" s="25">
        <v>0</v>
      </c>
      <c r="G235" s="25">
        <v>0</v>
      </c>
    </row>
    <row r="236" spans="1:7" x14ac:dyDescent="0.2">
      <c r="A236" s="26">
        <v>43724</v>
      </c>
      <c r="B236" s="25" t="s">
        <v>39</v>
      </c>
      <c r="C236" s="25" t="s">
        <v>23</v>
      </c>
      <c r="D236" s="25">
        <v>20</v>
      </c>
      <c r="E236" s="25">
        <v>1</v>
      </c>
      <c r="F236" s="25">
        <v>1</v>
      </c>
      <c r="G236" s="25">
        <v>1</v>
      </c>
    </row>
    <row r="237" spans="1:7" x14ac:dyDescent="0.2">
      <c r="A237" s="26">
        <v>43734</v>
      </c>
      <c r="B237" s="25" t="s">
        <v>39</v>
      </c>
      <c r="C237" s="25" t="s">
        <v>23</v>
      </c>
      <c r="D237" s="25">
        <v>52</v>
      </c>
      <c r="E237" s="25">
        <v>1</v>
      </c>
      <c r="F237" s="25">
        <v>0</v>
      </c>
      <c r="G237" s="25">
        <v>0</v>
      </c>
    </row>
    <row r="238" spans="1:7" x14ac:dyDescent="0.2">
      <c r="A238" s="26">
        <v>43739</v>
      </c>
      <c r="B238" s="25" t="s">
        <v>39</v>
      </c>
      <c r="C238" s="25" t="s">
        <v>23</v>
      </c>
      <c r="D238" s="25">
        <v>22</v>
      </c>
      <c r="E238" s="25">
        <v>1</v>
      </c>
      <c r="F238" s="25">
        <v>0</v>
      </c>
      <c r="G238" s="25">
        <v>0</v>
      </c>
    </row>
    <row r="239" spans="1:7" x14ac:dyDescent="0.2">
      <c r="A239" s="26">
        <v>43728</v>
      </c>
      <c r="B239" s="25" t="s">
        <v>39</v>
      </c>
      <c r="C239" s="25" t="s">
        <v>23</v>
      </c>
      <c r="D239" s="25">
        <v>6</v>
      </c>
      <c r="E239" s="25">
        <v>1</v>
      </c>
      <c r="F239" s="25">
        <v>0</v>
      </c>
      <c r="G239" s="25">
        <v>0</v>
      </c>
    </row>
    <row r="240" spans="1:7" x14ac:dyDescent="0.2">
      <c r="A240" s="26">
        <v>43728</v>
      </c>
      <c r="B240" s="25" t="s">
        <v>39</v>
      </c>
      <c r="C240" s="25" t="s">
        <v>26</v>
      </c>
      <c r="D240" s="25">
        <v>2</v>
      </c>
      <c r="E240" s="25">
        <v>0</v>
      </c>
      <c r="F240" s="25">
        <v>0</v>
      </c>
      <c r="G240" s="25">
        <v>0</v>
      </c>
    </row>
    <row r="241" spans="1:7" x14ac:dyDescent="0.2">
      <c r="A241" s="26">
        <v>43745</v>
      </c>
      <c r="B241" s="25" t="s">
        <v>39</v>
      </c>
      <c r="C241" s="25" t="s">
        <v>23</v>
      </c>
      <c r="D241" s="25">
        <v>4</v>
      </c>
      <c r="E241" s="25">
        <v>1</v>
      </c>
      <c r="F241" s="25">
        <v>0</v>
      </c>
      <c r="G241" s="25">
        <v>0</v>
      </c>
    </row>
    <row r="242" spans="1:7" x14ac:dyDescent="0.2">
      <c r="A242" s="26">
        <v>43754</v>
      </c>
      <c r="B242" s="25" t="s">
        <v>39</v>
      </c>
      <c r="C242" s="25" t="s">
        <v>26</v>
      </c>
      <c r="D242" s="25">
        <v>8</v>
      </c>
      <c r="E242" s="25">
        <v>1</v>
      </c>
      <c r="F242" s="25">
        <v>0</v>
      </c>
      <c r="G242" s="25">
        <v>0</v>
      </c>
    </row>
    <row r="243" spans="1:7" x14ac:dyDescent="0.2">
      <c r="A243" s="26">
        <v>43761</v>
      </c>
      <c r="B243" s="25" t="s">
        <v>39</v>
      </c>
      <c r="C243" s="25" t="s">
        <v>26</v>
      </c>
      <c r="D243" s="25">
        <v>21</v>
      </c>
      <c r="E243" s="25">
        <v>1</v>
      </c>
      <c r="F243" s="25">
        <v>0</v>
      </c>
      <c r="G243" s="25">
        <v>0</v>
      </c>
    </row>
    <row r="244" spans="1:7" x14ac:dyDescent="0.2">
      <c r="A244" s="26">
        <v>43769</v>
      </c>
      <c r="B244" s="25" t="s">
        <v>39</v>
      </c>
      <c r="C244" s="25" t="s">
        <v>26</v>
      </c>
      <c r="D244" s="25">
        <v>29</v>
      </c>
      <c r="E244" s="25">
        <v>1</v>
      </c>
      <c r="F244" s="25">
        <v>0</v>
      </c>
      <c r="G244" s="25">
        <v>0</v>
      </c>
    </row>
    <row r="245" spans="1:7" x14ac:dyDescent="0.2">
      <c r="A245" s="26">
        <v>43775</v>
      </c>
      <c r="B245" s="25" t="s">
        <v>39</v>
      </c>
      <c r="C245" s="25" t="s">
        <v>23</v>
      </c>
      <c r="D245" s="25">
        <v>35</v>
      </c>
      <c r="E245" s="25">
        <v>1</v>
      </c>
      <c r="F245" s="25">
        <v>1</v>
      </c>
      <c r="G245" s="25">
        <v>1</v>
      </c>
    </row>
    <row r="246" spans="1:7" x14ac:dyDescent="0.2">
      <c r="A246" s="26">
        <v>43798</v>
      </c>
      <c r="B246" s="25" t="s">
        <v>39</v>
      </c>
      <c r="C246" s="25" t="s">
        <v>26</v>
      </c>
      <c r="D246" s="25">
        <v>8</v>
      </c>
      <c r="E246" s="25">
        <v>0</v>
      </c>
      <c r="F246" s="25">
        <v>1</v>
      </c>
      <c r="G246" s="25">
        <v>1</v>
      </c>
    </row>
    <row r="247" spans="1:7" x14ac:dyDescent="0.2">
      <c r="A247" s="26">
        <v>43814</v>
      </c>
      <c r="B247" s="25" t="s">
        <v>39</v>
      </c>
      <c r="C247" s="25" t="s">
        <v>23</v>
      </c>
      <c r="D247" s="25">
        <v>15</v>
      </c>
      <c r="E247" s="25">
        <v>1</v>
      </c>
      <c r="F247" s="25">
        <v>0</v>
      </c>
      <c r="G247" s="25">
        <v>0</v>
      </c>
    </row>
    <row r="248" spans="1:7" x14ac:dyDescent="0.2">
      <c r="A248" s="26">
        <v>43815</v>
      </c>
      <c r="B248" s="25" t="s">
        <v>39</v>
      </c>
      <c r="C248" s="25" t="s">
        <v>26</v>
      </c>
      <c r="D248" s="25">
        <v>49</v>
      </c>
      <c r="E248" s="25">
        <v>1</v>
      </c>
      <c r="F248" s="25">
        <v>0</v>
      </c>
      <c r="G248" s="25">
        <v>0</v>
      </c>
    </row>
    <row r="249" spans="1:7" x14ac:dyDescent="0.2">
      <c r="A249" s="26">
        <v>43829</v>
      </c>
      <c r="B249" s="25" t="s">
        <v>39</v>
      </c>
      <c r="C249" s="25" t="s">
        <v>23</v>
      </c>
      <c r="D249" s="25">
        <v>49</v>
      </c>
      <c r="E249" s="25">
        <v>1</v>
      </c>
      <c r="F249" s="25">
        <v>0</v>
      </c>
      <c r="G249" s="25">
        <v>0</v>
      </c>
    </row>
    <row r="250" spans="1:7" x14ac:dyDescent="0.2">
      <c r="A250" s="26">
        <v>43481</v>
      </c>
      <c r="B250" s="25" t="s">
        <v>30</v>
      </c>
      <c r="C250" s="26" t="s">
        <v>23</v>
      </c>
      <c r="D250" s="27">
        <v>4.5</v>
      </c>
      <c r="E250" s="25">
        <v>1</v>
      </c>
      <c r="F250" s="25">
        <v>0</v>
      </c>
      <c r="G250" s="25">
        <v>0</v>
      </c>
    </row>
    <row r="251" spans="1:7" x14ac:dyDescent="0.2">
      <c r="A251" s="26">
        <v>43599</v>
      </c>
      <c r="B251" s="25" t="s">
        <v>30</v>
      </c>
      <c r="C251" s="26" t="s">
        <v>26</v>
      </c>
      <c r="D251" s="27" t="s">
        <v>67</v>
      </c>
      <c r="E251" s="25">
        <v>1</v>
      </c>
      <c r="F251" s="25">
        <v>1</v>
      </c>
      <c r="G251" s="25">
        <v>1</v>
      </c>
    </row>
    <row r="252" spans="1:7" x14ac:dyDescent="0.2">
      <c r="A252" s="26">
        <v>43724</v>
      </c>
      <c r="B252" s="25" t="s">
        <v>30</v>
      </c>
      <c r="C252" s="26" t="s">
        <v>23</v>
      </c>
      <c r="D252" s="25">
        <v>12</v>
      </c>
      <c r="E252" s="25">
        <v>0</v>
      </c>
      <c r="F252" s="25">
        <v>1</v>
      </c>
      <c r="G252" s="25">
        <v>1</v>
      </c>
    </row>
    <row r="253" spans="1:7" x14ac:dyDescent="0.2">
      <c r="A253" s="26">
        <v>43785</v>
      </c>
      <c r="B253" s="25" t="s">
        <v>30</v>
      </c>
      <c r="C253" s="26" t="s">
        <v>26</v>
      </c>
      <c r="D253" s="25">
        <v>3</v>
      </c>
      <c r="E253" s="25">
        <v>1</v>
      </c>
      <c r="F253" s="25">
        <v>1</v>
      </c>
      <c r="G253" s="25">
        <v>1</v>
      </c>
    </row>
    <row r="254" spans="1:7" x14ac:dyDescent="0.2">
      <c r="A254" s="26">
        <v>43791</v>
      </c>
      <c r="B254" s="25" t="s">
        <v>30</v>
      </c>
      <c r="C254" s="26" t="s">
        <v>23</v>
      </c>
      <c r="D254" s="25">
        <v>9</v>
      </c>
      <c r="E254" s="25">
        <v>1</v>
      </c>
      <c r="F254" s="25">
        <v>1</v>
      </c>
      <c r="G254" s="25">
        <v>1</v>
      </c>
    </row>
    <row r="255" spans="1:7" x14ac:dyDescent="0.2">
      <c r="A255" s="26">
        <v>43806</v>
      </c>
      <c r="B255" s="25" t="s">
        <v>30</v>
      </c>
      <c r="C255" s="26" t="s">
        <v>26</v>
      </c>
      <c r="D255" s="25">
        <v>4</v>
      </c>
      <c r="E255" s="25">
        <v>1</v>
      </c>
      <c r="F255" s="25">
        <v>1</v>
      </c>
      <c r="G255" s="25">
        <v>1</v>
      </c>
    </row>
    <row r="256" spans="1:7" x14ac:dyDescent="0.2">
      <c r="A256" s="26">
        <v>43483</v>
      </c>
      <c r="B256" s="25" t="s">
        <v>68</v>
      </c>
      <c r="C256" s="26" t="s">
        <v>23</v>
      </c>
      <c r="D256" s="25">
        <v>7</v>
      </c>
      <c r="E256" s="25">
        <v>1</v>
      </c>
      <c r="F256" s="25">
        <v>0</v>
      </c>
      <c r="G256" s="25">
        <v>0</v>
      </c>
    </row>
    <row r="257" spans="1:7" x14ac:dyDescent="0.2">
      <c r="A257" s="26">
        <v>43518</v>
      </c>
      <c r="B257" s="25" t="s">
        <v>68</v>
      </c>
      <c r="C257" s="26" t="s">
        <v>26</v>
      </c>
      <c r="D257" s="25">
        <v>5</v>
      </c>
      <c r="E257" s="25">
        <v>1</v>
      </c>
      <c r="F257" s="25">
        <v>0</v>
      </c>
      <c r="G257" s="25">
        <v>0</v>
      </c>
    </row>
    <row r="258" spans="1:7" x14ac:dyDescent="0.2">
      <c r="A258" s="26">
        <v>43643</v>
      </c>
      <c r="B258" s="25" t="s">
        <v>68</v>
      </c>
      <c r="C258" s="26" t="s">
        <v>23</v>
      </c>
      <c r="D258" s="25">
        <v>18</v>
      </c>
      <c r="E258" s="25">
        <v>0</v>
      </c>
      <c r="F258" s="25">
        <v>0</v>
      </c>
      <c r="G258" s="25">
        <v>0</v>
      </c>
    </row>
    <row r="259" spans="1:7" x14ac:dyDescent="0.2">
      <c r="A259" s="26">
        <v>43770</v>
      </c>
      <c r="B259" s="25" t="s">
        <v>68</v>
      </c>
      <c r="C259" s="26" t="s">
        <v>23</v>
      </c>
      <c r="D259" s="25">
        <v>52</v>
      </c>
      <c r="E259" s="25">
        <v>1</v>
      </c>
      <c r="F259" s="25">
        <v>0</v>
      </c>
      <c r="G259" s="25">
        <v>0</v>
      </c>
    </row>
    <row r="260" spans="1:7" x14ac:dyDescent="0.2">
      <c r="A260" s="26">
        <v>43483</v>
      </c>
      <c r="B260" s="25" t="s">
        <v>31</v>
      </c>
      <c r="C260" s="26" t="s">
        <v>26</v>
      </c>
      <c r="D260" s="25">
        <v>10</v>
      </c>
      <c r="E260" s="25">
        <v>1</v>
      </c>
      <c r="F260" s="25">
        <v>0</v>
      </c>
      <c r="G260" s="25">
        <v>0</v>
      </c>
    </row>
    <row r="261" spans="1:7" x14ac:dyDescent="0.2">
      <c r="A261" s="26">
        <v>43487</v>
      </c>
      <c r="B261" s="25" t="s">
        <v>31</v>
      </c>
      <c r="C261" s="26" t="s">
        <v>23</v>
      </c>
      <c r="D261" s="25">
        <v>9</v>
      </c>
      <c r="E261" s="25">
        <v>0</v>
      </c>
      <c r="F261" s="25">
        <v>1</v>
      </c>
      <c r="G261" s="25">
        <v>1</v>
      </c>
    </row>
    <row r="262" spans="1:7" x14ac:dyDescent="0.2">
      <c r="A262" s="26">
        <v>43500</v>
      </c>
      <c r="B262" s="25" t="s">
        <v>31</v>
      </c>
      <c r="C262" s="26" t="s">
        <v>23</v>
      </c>
      <c r="D262" s="25">
        <v>5.5</v>
      </c>
      <c r="E262" s="25">
        <v>1</v>
      </c>
      <c r="F262" s="25">
        <v>1</v>
      </c>
      <c r="G262" s="25">
        <v>1</v>
      </c>
    </row>
    <row r="263" spans="1:7" x14ac:dyDescent="0.2">
      <c r="A263" s="26">
        <v>43511</v>
      </c>
      <c r="B263" s="25" t="s">
        <v>31</v>
      </c>
      <c r="C263" s="26" t="s">
        <v>23</v>
      </c>
      <c r="D263" s="25">
        <v>4</v>
      </c>
      <c r="E263" s="25">
        <v>1</v>
      </c>
      <c r="F263" s="25">
        <v>0</v>
      </c>
      <c r="G263" s="25">
        <v>0</v>
      </c>
    </row>
    <row r="264" spans="1:7" x14ac:dyDescent="0.2">
      <c r="A264" s="26">
        <v>43540</v>
      </c>
      <c r="B264" s="25" t="s">
        <v>31</v>
      </c>
      <c r="C264" s="26" t="s">
        <v>26</v>
      </c>
      <c r="D264" s="25">
        <v>3</v>
      </c>
      <c r="E264" s="25">
        <v>0</v>
      </c>
      <c r="F264" s="25">
        <v>1</v>
      </c>
      <c r="G264" s="25">
        <v>1</v>
      </c>
    </row>
    <row r="265" spans="1:7" x14ac:dyDescent="0.2">
      <c r="A265" s="26">
        <v>43564</v>
      </c>
      <c r="B265" s="25" t="s">
        <v>31</v>
      </c>
      <c r="C265" s="26" t="s">
        <v>23</v>
      </c>
      <c r="D265" s="25">
        <v>37</v>
      </c>
      <c r="E265" s="25">
        <v>1</v>
      </c>
      <c r="F265" s="25">
        <v>1</v>
      </c>
      <c r="G265" s="25">
        <v>1</v>
      </c>
    </row>
    <row r="266" spans="1:7" x14ac:dyDescent="0.2">
      <c r="A266" s="26">
        <v>43579</v>
      </c>
      <c r="B266" s="25" t="s">
        <v>31</v>
      </c>
      <c r="C266" s="26" t="s">
        <v>26</v>
      </c>
      <c r="D266" s="25">
        <v>32</v>
      </c>
      <c r="E266" s="25">
        <v>1</v>
      </c>
      <c r="F266" s="25">
        <v>1</v>
      </c>
      <c r="G266" s="25">
        <v>1</v>
      </c>
    </row>
    <row r="267" spans="1:7" x14ac:dyDescent="0.2">
      <c r="A267" s="26">
        <v>43586</v>
      </c>
      <c r="B267" s="25" t="s">
        <v>31</v>
      </c>
      <c r="C267" s="26" t="s">
        <v>26</v>
      </c>
      <c r="D267" s="25">
        <v>3</v>
      </c>
      <c r="E267" s="25">
        <v>0</v>
      </c>
      <c r="F267" s="25">
        <v>1</v>
      </c>
      <c r="G267" s="25">
        <v>1</v>
      </c>
    </row>
    <row r="268" spans="1:7" x14ac:dyDescent="0.2">
      <c r="A268" s="26">
        <v>43598</v>
      </c>
      <c r="B268" s="25" t="s">
        <v>31</v>
      </c>
      <c r="C268" s="26" t="s">
        <v>26</v>
      </c>
      <c r="D268" s="25" t="s">
        <v>69</v>
      </c>
      <c r="E268" s="25">
        <v>1</v>
      </c>
      <c r="F268" s="25">
        <v>1</v>
      </c>
      <c r="G268" s="25">
        <v>1</v>
      </c>
    </row>
    <row r="269" spans="1:7" x14ac:dyDescent="0.2">
      <c r="A269" s="26">
        <v>43605</v>
      </c>
      <c r="B269" s="25" t="s">
        <v>31</v>
      </c>
      <c r="C269" s="26" t="s">
        <v>26</v>
      </c>
      <c r="D269" s="25">
        <v>6</v>
      </c>
      <c r="E269" s="25">
        <v>1</v>
      </c>
      <c r="F269" s="25">
        <v>0</v>
      </c>
      <c r="G269" s="25">
        <v>0</v>
      </c>
    </row>
    <row r="270" spans="1:7" x14ac:dyDescent="0.2">
      <c r="A270" s="26">
        <v>43652</v>
      </c>
      <c r="B270" s="25" t="s">
        <v>31</v>
      </c>
      <c r="C270" s="26" t="s">
        <v>26</v>
      </c>
      <c r="D270" s="25">
        <v>4.4000000000000004</v>
      </c>
      <c r="E270" s="25">
        <v>1</v>
      </c>
      <c r="F270" s="25">
        <v>1</v>
      </c>
      <c r="G270" s="25">
        <v>1</v>
      </c>
    </row>
    <row r="271" spans="1:7" x14ac:dyDescent="0.2">
      <c r="A271" s="26">
        <v>43676</v>
      </c>
      <c r="B271" s="25" t="s">
        <v>31</v>
      </c>
      <c r="C271" s="26" t="s">
        <v>26</v>
      </c>
      <c r="D271" s="25">
        <v>78</v>
      </c>
      <c r="E271" s="25">
        <v>0</v>
      </c>
      <c r="F271" s="25">
        <v>0</v>
      </c>
      <c r="G271" s="25">
        <v>0</v>
      </c>
    </row>
    <row r="272" spans="1:7" x14ac:dyDescent="0.2">
      <c r="A272" s="26">
        <v>43699</v>
      </c>
      <c r="B272" s="25" t="s">
        <v>31</v>
      </c>
      <c r="C272" s="26" t="s">
        <v>26</v>
      </c>
      <c r="D272" s="25">
        <v>8</v>
      </c>
      <c r="E272" s="25">
        <v>1</v>
      </c>
      <c r="F272" s="25">
        <v>1</v>
      </c>
      <c r="G272" s="25">
        <v>1</v>
      </c>
    </row>
    <row r="273" spans="1:7" x14ac:dyDescent="0.2">
      <c r="A273" s="26">
        <v>43698</v>
      </c>
      <c r="B273" s="25" t="s">
        <v>31</v>
      </c>
      <c r="C273" s="26" t="s">
        <v>26</v>
      </c>
      <c r="D273" s="25">
        <v>6</v>
      </c>
      <c r="E273" s="25">
        <v>1</v>
      </c>
      <c r="F273" s="25">
        <v>1</v>
      </c>
      <c r="G273" s="25">
        <v>1</v>
      </c>
    </row>
    <row r="274" spans="1:7" x14ac:dyDescent="0.2">
      <c r="A274" s="26">
        <v>43719</v>
      </c>
      <c r="B274" s="25" t="s">
        <v>31</v>
      </c>
      <c r="C274" s="26" t="s">
        <v>26</v>
      </c>
      <c r="D274" s="25">
        <v>2.5</v>
      </c>
      <c r="E274" s="25">
        <v>1</v>
      </c>
      <c r="F274" s="25">
        <v>1</v>
      </c>
      <c r="G274" s="25">
        <v>1</v>
      </c>
    </row>
    <row r="275" spans="1:7" x14ac:dyDescent="0.2">
      <c r="A275" s="26">
        <v>43733</v>
      </c>
      <c r="B275" s="25" t="s">
        <v>31</v>
      </c>
      <c r="C275" s="26" t="s">
        <v>26</v>
      </c>
      <c r="D275" s="25" t="s">
        <v>69</v>
      </c>
      <c r="E275" s="25">
        <v>0</v>
      </c>
      <c r="F275" s="25">
        <v>0</v>
      </c>
      <c r="G275" s="25">
        <v>0</v>
      </c>
    </row>
    <row r="276" spans="1:7" x14ac:dyDescent="0.2">
      <c r="A276" s="26">
        <v>43722</v>
      </c>
      <c r="B276" s="25" t="s">
        <v>31</v>
      </c>
      <c r="C276" s="25" t="s">
        <v>23</v>
      </c>
      <c r="D276" s="25">
        <v>5</v>
      </c>
      <c r="E276" s="25">
        <v>1</v>
      </c>
      <c r="F276" s="25">
        <v>0</v>
      </c>
      <c r="G276" s="25">
        <v>0</v>
      </c>
    </row>
    <row r="277" spans="1:7" x14ac:dyDescent="0.2">
      <c r="A277" s="26">
        <v>43760</v>
      </c>
      <c r="B277" s="25" t="s">
        <v>31</v>
      </c>
      <c r="C277" s="25" t="s">
        <v>23</v>
      </c>
      <c r="D277" s="25">
        <v>3</v>
      </c>
      <c r="E277" s="25">
        <v>1</v>
      </c>
      <c r="F277" s="25">
        <v>0</v>
      </c>
      <c r="G277" s="25">
        <v>0</v>
      </c>
    </row>
    <row r="278" spans="1:7" x14ac:dyDescent="0.2">
      <c r="A278" s="26">
        <v>43766</v>
      </c>
      <c r="B278" s="25" t="s">
        <v>31</v>
      </c>
      <c r="C278" s="25" t="s">
        <v>26</v>
      </c>
      <c r="D278" s="25">
        <v>6</v>
      </c>
      <c r="E278" s="25">
        <v>1</v>
      </c>
      <c r="F278" s="25">
        <v>0</v>
      </c>
      <c r="G278" s="25">
        <v>0</v>
      </c>
    </row>
    <row r="279" spans="1:7" x14ac:dyDescent="0.2">
      <c r="A279" s="26">
        <v>43775</v>
      </c>
      <c r="B279" s="25" t="s">
        <v>31</v>
      </c>
      <c r="C279" s="25" t="s">
        <v>23</v>
      </c>
      <c r="D279" s="25">
        <v>13</v>
      </c>
      <c r="E279" s="25">
        <v>1</v>
      </c>
      <c r="F279" s="25">
        <v>1</v>
      </c>
      <c r="G279" s="25">
        <v>1</v>
      </c>
    </row>
    <row r="280" spans="1:7" x14ac:dyDescent="0.2">
      <c r="A280" s="26">
        <v>43777</v>
      </c>
      <c r="B280" s="25" t="s">
        <v>31</v>
      </c>
      <c r="C280" s="26" t="s">
        <v>23</v>
      </c>
      <c r="D280" s="25">
        <v>26</v>
      </c>
      <c r="E280" s="25">
        <v>1</v>
      </c>
      <c r="F280" s="25">
        <v>0</v>
      </c>
      <c r="G280" s="25">
        <v>0</v>
      </c>
    </row>
    <row r="281" spans="1:7" x14ac:dyDescent="0.2">
      <c r="A281" s="26">
        <v>43810</v>
      </c>
      <c r="B281" s="25" t="s">
        <v>31</v>
      </c>
      <c r="C281" s="26" t="s">
        <v>23</v>
      </c>
      <c r="D281" s="25">
        <v>4</v>
      </c>
      <c r="E281" s="25">
        <v>1</v>
      </c>
      <c r="F281" s="25">
        <v>1</v>
      </c>
      <c r="G281" s="25">
        <v>1</v>
      </c>
    </row>
    <row r="282" spans="1:7" x14ac:dyDescent="0.2">
      <c r="A282" s="26">
        <v>43815</v>
      </c>
      <c r="B282" s="25" t="s">
        <v>31</v>
      </c>
      <c r="C282" s="26" t="s">
        <v>26</v>
      </c>
      <c r="D282" s="25">
        <v>2</v>
      </c>
      <c r="E282" s="25">
        <v>0</v>
      </c>
      <c r="F282" s="25">
        <v>1</v>
      </c>
      <c r="G282" s="25">
        <v>1</v>
      </c>
    </row>
    <row r="283" spans="1:7" x14ac:dyDescent="0.2">
      <c r="A283" s="26">
        <v>43823</v>
      </c>
      <c r="B283" s="25" t="s">
        <v>31</v>
      </c>
      <c r="C283" s="26" t="s">
        <v>23</v>
      </c>
      <c r="D283" s="25">
        <v>34</v>
      </c>
      <c r="E283" s="25">
        <v>1</v>
      </c>
      <c r="F283" s="25">
        <v>0</v>
      </c>
      <c r="G283" s="25">
        <v>0</v>
      </c>
    </row>
    <row r="284" spans="1:7" x14ac:dyDescent="0.2">
      <c r="A284" s="26">
        <v>43835</v>
      </c>
      <c r="B284" s="25" t="s">
        <v>31</v>
      </c>
      <c r="C284" s="25" t="s">
        <v>26</v>
      </c>
      <c r="D284" s="25">
        <v>7</v>
      </c>
      <c r="E284" s="25">
        <v>0</v>
      </c>
      <c r="F284" s="25">
        <v>0</v>
      </c>
      <c r="G284" s="25">
        <v>0</v>
      </c>
    </row>
    <row r="285" spans="1:7" x14ac:dyDescent="0.2">
      <c r="A285" s="26">
        <v>43484</v>
      </c>
      <c r="B285" s="25" t="s">
        <v>70</v>
      </c>
      <c r="C285" s="26" t="s">
        <v>26</v>
      </c>
      <c r="D285" s="25">
        <v>7</v>
      </c>
      <c r="E285" s="25">
        <v>1</v>
      </c>
      <c r="F285" s="25">
        <v>1</v>
      </c>
      <c r="G285" s="25">
        <v>1</v>
      </c>
    </row>
    <row r="286" spans="1:7" x14ac:dyDescent="0.2">
      <c r="A286" s="26">
        <v>43489</v>
      </c>
      <c r="B286" s="25" t="s">
        <v>70</v>
      </c>
      <c r="C286" s="26" t="s">
        <v>23</v>
      </c>
      <c r="D286" s="25">
        <v>22</v>
      </c>
      <c r="E286" s="25">
        <v>1</v>
      </c>
      <c r="F286" s="25">
        <v>1</v>
      </c>
      <c r="G286" s="25">
        <v>1</v>
      </c>
    </row>
    <row r="287" spans="1:7" x14ac:dyDescent="0.2">
      <c r="A287" s="26">
        <v>43568</v>
      </c>
      <c r="B287" s="25" t="s">
        <v>70</v>
      </c>
      <c r="C287" s="26" t="s">
        <v>23</v>
      </c>
      <c r="D287" s="25">
        <v>27</v>
      </c>
      <c r="E287" s="25">
        <v>0</v>
      </c>
      <c r="F287" s="25">
        <v>1</v>
      </c>
      <c r="G287" s="25">
        <v>1</v>
      </c>
    </row>
    <row r="288" spans="1:7" x14ac:dyDescent="0.2">
      <c r="A288" s="26">
        <v>43581</v>
      </c>
      <c r="B288" s="25" t="s">
        <v>70</v>
      </c>
      <c r="C288" s="26" t="s">
        <v>23</v>
      </c>
      <c r="D288" s="25">
        <v>35</v>
      </c>
      <c r="E288" s="25">
        <v>0</v>
      </c>
      <c r="F288" s="25">
        <v>1</v>
      </c>
      <c r="G288" s="25">
        <v>1</v>
      </c>
    </row>
    <row r="289" spans="1:7" x14ac:dyDescent="0.2">
      <c r="A289" s="26">
        <v>43610</v>
      </c>
      <c r="B289" s="25" t="s">
        <v>70</v>
      </c>
      <c r="C289" s="26" t="s">
        <v>26</v>
      </c>
      <c r="D289" s="25">
        <v>3</v>
      </c>
      <c r="E289" s="25">
        <v>1</v>
      </c>
      <c r="F289" s="25">
        <v>1</v>
      </c>
      <c r="G289" s="25">
        <v>1</v>
      </c>
    </row>
    <row r="290" spans="1:7" x14ac:dyDescent="0.2">
      <c r="A290" s="26">
        <v>43655</v>
      </c>
      <c r="B290" s="25" t="s">
        <v>70</v>
      </c>
      <c r="C290" s="26" t="s">
        <v>23</v>
      </c>
      <c r="D290" s="25">
        <v>29</v>
      </c>
      <c r="E290" s="25">
        <v>1</v>
      </c>
      <c r="F290" s="25">
        <v>1</v>
      </c>
      <c r="G290" s="25">
        <v>1</v>
      </c>
    </row>
    <row r="291" spans="1:7" x14ac:dyDescent="0.2">
      <c r="A291" s="26">
        <v>43683</v>
      </c>
      <c r="B291" s="25" t="s">
        <v>70</v>
      </c>
      <c r="C291" s="26" t="s">
        <v>23</v>
      </c>
      <c r="D291" s="25">
        <v>9</v>
      </c>
      <c r="E291" s="25">
        <v>1</v>
      </c>
      <c r="F291" s="25">
        <v>0</v>
      </c>
      <c r="G291" s="25">
        <v>0</v>
      </c>
    </row>
    <row r="292" spans="1:7" x14ac:dyDescent="0.2">
      <c r="A292" s="26">
        <v>43696</v>
      </c>
      <c r="B292" s="25" t="s">
        <v>70</v>
      </c>
      <c r="C292" s="26" t="s">
        <v>23</v>
      </c>
      <c r="D292" s="25">
        <v>19</v>
      </c>
      <c r="E292" s="25">
        <v>1</v>
      </c>
      <c r="F292" s="25">
        <v>0</v>
      </c>
      <c r="G292" s="25">
        <v>0</v>
      </c>
    </row>
    <row r="293" spans="1:7" x14ac:dyDescent="0.2">
      <c r="A293" s="26">
        <v>43735</v>
      </c>
      <c r="B293" s="25" t="s">
        <v>70</v>
      </c>
      <c r="C293" s="26" t="s">
        <v>26</v>
      </c>
      <c r="D293" s="25">
        <v>4</v>
      </c>
      <c r="E293" s="25">
        <v>1</v>
      </c>
      <c r="F293" s="25">
        <v>0</v>
      </c>
      <c r="G293" s="25">
        <v>0</v>
      </c>
    </row>
    <row r="294" spans="1:7" x14ac:dyDescent="0.2">
      <c r="A294" s="26">
        <v>43754</v>
      </c>
      <c r="B294" s="25" t="s">
        <v>70</v>
      </c>
      <c r="C294" s="26" t="s">
        <v>26</v>
      </c>
      <c r="D294" s="25">
        <v>22</v>
      </c>
      <c r="E294" s="25">
        <v>1</v>
      </c>
      <c r="F294" s="25">
        <v>1</v>
      </c>
      <c r="G294" s="25">
        <v>1</v>
      </c>
    </row>
    <row r="295" spans="1:7" x14ac:dyDescent="0.2">
      <c r="A295" s="26">
        <v>43480</v>
      </c>
      <c r="B295" s="25" t="s">
        <v>71</v>
      </c>
      <c r="C295" s="26" t="s">
        <v>26</v>
      </c>
      <c r="D295" s="25">
        <v>4</v>
      </c>
      <c r="E295" s="25">
        <v>1</v>
      </c>
      <c r="F295" s="25">
        <v>0</v>
      </c>
      <c r="G295" s="25">
        <v>0</v>
      </c>
    </row>
    <row r="296" spans="1:7" x14ac:dyDescent="0.2">
      <c r="A296" s="26">
        <v>43574</v>
      </c>
      <c r="B296" s="25" t="s">
        <v>71</v>
      </c>
      <c r="C296" s="26" t="s">
        <v>23</v>
      </c>
      <c r="D296" s="25">
        <v>6</v>
      </c>
      <c r="E296" s="25">
        <v>1</v>
      </c>
      <c r="F296" s="25">
        <v>1</v>
      </c>
      <c r="G296" s="25">
        <v>1</v>
      </c>
    </row>
    <row r="297" spans="1:7" x14ac:dyDescent="0.2">
      <c r="A297" s="26">
        <v>43594</v>
      </c>
      <c r="B297" s="25" t="s">
        <v>71</v>
      </c>
      <c r="C297" s="26" t="s">
        <v>23</v>
      </c>
      <c r="D297" s="25">
        <v>3</v>
      </c>
      <c r="E297" s="25">
        <v>1</v>
      </c>
      <c r="F297" s="25">
        <v>0</v>
      </c>
      <c r="G297" s="25">
        <v>0</v>
      </c>
    </row>
    <row r="298" spans="1:7" x14ac:dyDescent="0.2">
      <c r="A298" s="26">
        <v>43636</v>
      </c>
      <c r="B298" s="25" t="s">
        <v>71</v>
      </c>
      <c r="C298" s="26" t="s">
        <v>23</v>
      </c>
      <c r="D298" s="25">
        <v>4</v>
      </c>
      <c r="E298" s="25">
        <v>1</v>
      </c>
      <c r="F298" s="25">
        <v>0</v>
      </c>
      <c r="G298" s="25">
        <v>0</v>
      </c>
    </row>
    <row r="299" spans="1:7" x14ac:dyDescent="0.2">
      <c r="A299" s="26">
        <v>43778</v>
      </c>
      <c r="B299" s="25" t="s">
        <v>71</v>
      </c>
      <c r="C299" s="26" t="s">
        <v>26</v>
      </c>
      <c r="D299" s="25">
        <v>8</v>
      </c>
      <c r="E299" s="25">
        <v>1</v>
      </c>
      <c r="F299" s="25">
        <v>1</v>
      </c>
      <c r="G299" s="25">
        <v>1</v>
      </c>
    </row>
    <row r="300" spans="1:7" x14ac:dyDescent="0.2">
      <c r="A300" s="26">
        <v>43477</v>
      </c>
      <c r="B300" s="25" t="s">
        <v>72</v>
      </c>
      <c r="C300" s="26" t="s">
        <v>26</v>
      </c>
      <c r="D300" s="25">
        <v>7</v>
      </c>
      <c r="E300" s="25">
        <v>1</v>
      </c>
      <c r="F300" s="25">
        <v>1</v>
      </c>
      <c r="G300" s="25">
        <v>1</v>
      </c>
    </row>
    <row r="301" spans="1:7" x14ac:dyDescent="0.2">
      <c r="A301" s="26">
        <v>43560</v>
      </c>
      <c r="B301" s="25" t="s">
        <v>72</v>
      </c>
      <c r="C301" s="26" t="s">
        <v>26</v>
      </c>
      <c r="D301" s="25">
        <v>3</v>
      </c>
      <c r="E301" s="25">
        <v>1</v>
      </c>
      <c r="F301" s="25">
        <v>1</v>
      </c>
      <c r="G301" s="25">
        <v>1</v>
      </c>
    </row>
    <row r="302" spans="1:7" x14ac:dyDescent="0.2">
      <c r="A302" s="26">
        <v>43486</v>
      </c>
      <c r="B302" s="25" t="s">
        <v>35</v>
      </c>
      <c r="C302" s="26" t="s">
        <v>26</v>
      </c>
      <c r="D302" s="25">
        <v>13</v>
      </c>
      <c r="E302" s="25">
        <v>1</v>
      </c>
      <c r="F302" s="25">
        <v>1</v>
      </c>
      <c r="G302" s="25">
        <v>1</v>
      </c>
    </row>
    <row r="303" spans="1:7" x14ac:dyDescent="0.2">
      <c r="A303" s="26">
        <v>43502</v>
      </c>
      <c r="B303" s="25" t="s">
        <v>35</v>
      </c>
      <c r="C303" s="26" t="s">
        <v>23</v>
      </c>
      <c r="D303" s="25">
        <v>10</v>
      </c>
      <c r="E303" s="25">
        <v>1</v>
      </c>
      <c r="F303" s="25">
        <v>1</v>
      </c>
      <c r="G303" s="25">
        <v>1</v>
      </c>
    </row>
    <row r="304" spans="1:7" x14ac:dyDescent="0.2">
      <c r="A304" s="26">
        <v>43524</v>
      </c>
      <c r="B304" s="25" t="s">
        <v>35</v>
      </c>
      <c r="C304" s="26" t="s">
        <v>26</v>
      </c>
      <c r="D304" s="25">
        <v>4</v>
      </c>
      <c r="E304" s="25">
        <v>1</v>
      </c>
      <c r="F304" s="25">
        <v>1</v>
      </c>
      <c r="G304" s="25">
        <v>1</v>
      </c>
    </row>
    <row r="305" spans="1:7" x14ac:dyDescent="0.2">
      <c r="A305" s="26">
        <v>43594</v>
      </c>
      <c r="B305" s="25" t="s">
        <v>35</v>
      </c>
      <c r="C305" s="26" t="s">
        <v>23</v>
      </c>
      <c r="D305" s="25">
        <v>14</v>
      </c>
      <c r="E305" s="25">
        <v>1</v>
      </c>
      <c r="F305" s="25">
        <v>1</v>
      </c>
      <c r="G305" s="25">
        <v>1</v>
      </c>
    </row>
    <row r="306" spans="1:7" x14ac:dyDescent="0.2">
      <c r="A306" s="26">
        <v>43598</v>
      </c>
      <c r="B306" s="25" t="s">
        <v>35</v>
      </c>
      <c r="C306" s="26" t="s">
        <v>26</v>
      </c>
      <c r="D306" s="25">
        <v>39</v>
      </c>
      <c r="E306" s="25">
        <v>0</v>
      </c>
      <c r="F306" s="25">
        <v>1</v>
      </c>
      <c r="G306" s="25">
        <v>1</v>
      </c>
    </row>
    <row r="307" spans="1:7" x14ac:dyDescent="0.2">
      <c r="A307" s="26">
        <v>43783</v>
      </c>
      <c r="B307" s="25" t="s">
        <v>35</v>
      </c>
      <c r="C307" s="26" t="s">
        <v>26</v>
      </c>
      <c r="D307" s="25">
        <v>56</v>
      </c>
      <c r="E307" s="25">
        <v>1</v>
      </c>
      <c r="F307" s="25">
        <v>0</v>
      </c>
      <c r="G307" s="25">
        <v>0</v>
      </c>
    </row>
    <row r="308" spans="1:7" x14ac:dyDescent="0.2">
      <c r="A308" s="26">
        <v>43491</v>
      </c>
      <c r="B308" s="25" t="s">
        <v>73</v>
      </c>
      <c r="C308" s="26" t="s">
        <v>26</v>
      </c>
      <c r="D308" s="25">
        <v>1.8</v>
      </c>
      <c r="E308" s="25">
        <v>1</v>
      </c>
      <c r="F308" s="25">
        <v>1</v>
      </c>
      <c r="G308" s="25">
        <v>1</v>
      </c>
    </row>
    <row r="309" spans="1:7" x14ac:dyDescent="0.2">
      <c r="A309" s="26">
        <v>43499</v>
      </c>
      <c r="B309" s="25" t="s">
        <v>73</v>
      </c>
      <c r="C309" s="26" t="s">
        <v>23</v>
      </c>
      <c r="D309" s="25">
        <v>18</v>
      </c>
      <c r="E309" s="25">
        <v>0</v>
      </c>
      <c r="F309" s="25">
        <v>1</v>
      </c>
      <c r="G309" s="25">
        <v>1</v>
      </c>
    </row>
    <row r="310" spans="1:7" x14ac:dyDescent="0.2">
      <c r="A310" s="26">
        <v>43508</v>
      </c>
      <c r="B310" s="25" t="s">
        <v>73</v>
      </c>
      <c r="C310" s="26" t="s">
        <v>26</v>
      </c>
      <c r="D310" s="25">
        <v>6</v>
      </c>
      <c r="E310" s="25">
        <v>1</v>
      </c>
      <c r="F310" s="25">
        <v>1</v>
      </c>
      <c r="G310" s="25">
        <v>1</v>
      </c>
    </row>
    <row r="311" spans="1:7" x14ac:dyDescent="0.2">
      <c r="A311" s="26">
        <v>43512</v>
      </c>
      <c r="B311" s="25" t="s">
        <v>73</v>
      </c>
      <c r="C311" s="26" t="s">
        <v>23</v>
      </c>
      <c r="D311" s="25">
        <v>4</v>
      </c>
      <c r="E311" s="25">
        <v>1</v>
      </c>
      <c r="F311" s="25">
        <v>1</v>
      </c>
      <c r="G311" s="25">
        <v>1</v>
      </c>
    </row>
    <row r="312" spans="1:7" x14ac:dyDescent="0.2">
      <c r="A312" s="26">
        <v>43518</v>
      </c>
      <c r="B312" s="25" t="s">
        <v>73</v>
      </c>
      <c r="C312" s="26" t="s">
        <v>26</v>
      </c>
      <c r="D312" s="25">
        <v>18</v>
      </c>
      <c r="E312" s="25">
        <v>1</v>
      </c>
      <c r="F312" s="25">
        <v>1</v>
      </c>
      <c r="G312" s="25">
        <v>1</v>
      </c>
    </row>
    <row r="313" spans="1:7" x14ac:dyDescent="0.2">
      <c r="A313" s="26">
        <v>43530</v>
      </c>
      <c r="B313" s="25" t="s">
        <v>73</v>
      </c>
      <c r="C313" s="26" t="s">
        <v>26</v>
      </c>
      <c r="D313" s="25">
        <v>6</v>
      </c>
      <c r="E313" s="25">
        <v>0</v>
      </c>
      <c r="F313" s="25">
        <v>1</v>
      </c>
      <c r="G313" s="25">
        <v>1</v>
      </c>
    </row>
    <row r="314" spans="1:7" x14ac:dyDescent="0.2">
      <c r="A314" s="26">
        <v>43544</v>
      </c>
      <c r="B314" s="25" t="s">
        <v>73</v>
      </c>
      <c r="C314" s="26" t="s">
        <v>74</v>
      </c>
      <c r="D314" s="25">
        <v>7</v>
      </c>
      <c r="E314" s="25">
        <v>1</v>
      </c>
      <c r="F314" s="25">
        <v>1</v>
      </c>
      <c r="G314" s="25">
        <v>1</v>
      </c>
    </row>
    <row r="315" spans="1:7" x14ac:dyDescent="0.2">
      <c r="A315" s="26">
        <v>43575</v>
      </c>
      <c r="B315" s="25" t="s">
        <v>73</v>
      </c>
      <c r="C315" s="26" t="s">
        <v>23</v>
      </c>
      <c r="D315" s="25">
        <v>12</v>
      </c>
      <c r="E315" s="25">
        <v>0</v>
      </c>
      <c r="F315" s="25">
        <v>0</v>
      </c>
      <c r="G315" s="25">
        <v>0</v>
      </c>
    </row>
    <row r="316" spans="1:7" x14ac:dyDescent="0.2">
      <c r="A316" s="26">
        <v>43613</v>
      </c>
      <c r="B316" s="25" t="s">
        <v>73</v>
      </c>
      <c r="C316" s="26" t="s">
        <v>23</v>
      </c>
      <c r="D316" s="25">
        <v>5.0999999999999996</v>
      </c>
      <c r="E316" s="25">
        <v>1</v>
      </c>
      <c r="F316" s="25">
        <v>0</v>
      </c>
      <c r="G316" s="25">
        <v>0</v>
      </c>
    </row>
    <row r="317" spans="1:7" x14ac:dyDescent="0.2">
      <c r="A317" s="26">
        <v>43628</v>
      </c>
      <c r="B317" s="25" t="s">
        <v>73</v>
      </c>
      <c r="C317" s="26" t="s">
        <v>26</v>
      </c>
      <c r="D317" s="25">
        <v>22</v>
      </c>
      <c r="E317" s="25">
        <v>1</v>
      </c>
      <c r="F317" s="25">
        <v>1</v>
      </c>
      <c r="G317" s="25">
        <v>1</v>
      </c>
    </row>
    <row r="318" spans="1:7" x14ac:dyDescent="0.2">
      <c r="A318" s="26">
        <v>43656</v>
      </c>
      <c r="B318" s="25" t="s">
        <v>73</v>
      </c>
      <c r="C318" s="26" t="s">
        <v>26</v>
      </c>
      <c r="D318" s="25">
        <v>11</v>
      </c>
      <c r="E318" s="25">
        <v>1</v>
      </c>
      <c r="F318" s="25">
        <v>1</v>
      </c>
      <c r="G318" s="25">
        <v>1</v>
      </c>
    </row>
    <row r="319" spans="1:7" x14ac:dyDescent="0.2">
      <c r="A319" s="26">
        <v>43665</v>
      </c>
      <c r="B319" s="25" t="s">
        <v>73</v>
      </c>
      <c r="C319" s="26" t="s">
        <v>26</v>
      </c>
      <c r="D319" s="25">
        <v>4</v>
      </c>
      <c r="E319" s="25">
        <v>1</v>
      </c>
      <c r="F319" s="25">
        <v>0</v>
      </c>
      <c r="G319" s="25">
        <v>0</v>
      </c>
    </row>
    <row r="320" spans="1:7" x14ac:dyDescent="0.2">
      <c r="A320" s="26">
        <v>43678</v>
      </c>
      <c r="B320" s="25" t="s">
        <v>73</v>
      </c>
      <c r="C320" s="26" t="s">
        <v>26</v>
      </c>
      <c r="D320" s="25" t="s">
        <v>75</v>
      </c>
      <c r="E320" s="25">
        <v>0</v>
      </c>
      <c r="F320" s="25">
        <v>1</v>
      </c>
      <c r="G320" s="25">
        <v>1</v>
      </c>
    </row>
    <row r="321" spans="1:7" x14ac:dyDescent="0.2">
      <c r="A321" s="26">
        <v>43682</v>
      </c>
      <c r="B321" s="25" t="s">
        <v>73</v>
      </c>
      <c r="C321" s="26" t="s">
        <v>26</v>
      </c>
      <c r="D321" s="25">
        <v>2</v>
      </c>
      <c r="E321" s="25">
        <v>0</v>
      </c>
      <c r="F321" s="25">
        <v>1</v>
      </c>
      <c r="G321" s="25">
        <v>1</v>
      </c>
    </row>
    <row r="322" spans="1:7" x14ac:dyDescent="0.2">
      <c r="A322" s="26">
        <v>43684</v>
      </c>
      <c r="B322" s="25" t="s">
        <v>73</v>
      </c>
      <c r="C322" s="26" t="s">
        <v>23</v>
      </c>
      <c r="D322" s="25">
        <v>13</v>
      </c>
      <c r="E322" s="25">
        <v>0</v>
      </c>
      <c r="F322" s="25">
        <v>0</v>
      </c>
      <c r="G322" s="25">
        <v>0</v>
      </c>
    </row>
    <row r="323" spans="1:7" x14ac:dyDescent="0.2">
      <c r="A323" s="26">
        <v>43676</v>
      </c>
      <c r="B323" s="25" t="s">
        <v>73</v>
      </c>
      <c r="C323" s="25" t="s">
        <v>23</v>
      </c>
      <c r="D323" s="25">
        <v>9</v>
      </c>
      <c r="E323" s="25">
        <v>1</v>
      </c>
      <c r="F323" s="25">
        <v>1</v>
      </c>
      <c r="G323" s="25">
        <v>1</v>
      </c>
    </row>
    <row r="324" spans="1:7" x14ac:dyDescent="0.2">
      <c r="A324" s="26">
        <v>43693</v>
      </c>
      <c r="B324" s="25" t="s">
        <v>73</v>
      </c>
      <c r="C324" s="25" t="s">
        <v>23</v>
      </c>
      <c r="D324" s="25">
        <v>14</v>
      </c>
      <c r="E324" s="25">
        <v>1</v>
      </c>
      <c r="F324" s="25">
        <v>1</v>
      </c>
      <c r="G324" s="25">
        <v>1</v>
      </c>
    </row>
    <row r="325" spans="1:7" x14ac:dyDescent="0.2">
      <c r="A325" s="26">
        <v>43702</v>
      </c>
      <c r="B325" s="25" t="s">
        <v>73</v>
      </c>
      <c r="C325" s="25" t="s">
        <v>23</v>
      </c>
      <c r="D325" s="25">
        <v>44</v>
      </c>
      <c r="E325" s="25">
        <v>1</v>
      </c>
      <c r="F325" s="25">
        <v>1</v>
      </c>
      <c r="G325" s="25">
        <v>1</v>
      </c>
    </row>
    <row r="326" spans="1:7" x14ac:dyDescent="0.2">
      <c r="A326" s="26">
        <v>43739</v>
      </c>
      <c r="B326" s="25" t="s">
        <v>73</v>
      </c>
      <c r="C326" s="25" t="s">
        <v>26</v>
      </c>
      <c r="D326" s="25">
        <v>7</v>
      </c>
      <c r="E326" s="25">
        <v>0</v>
      </c>
      <c r="F326" s="25">
        <v>0</v>
      </c>
      <c r="G326" s="25">
        <v>0</v>
      </c>
    </row>
    <row r="327" spans="1:7" x14ac:dyDescent="0.2">
      <c r="A327" s="26">
        <v>43769</v>
      </c>
      <c r="B327" s="25" t="s">
        <v>73</v>
      </c>
      <c r="C327" s="25" t="s">
        <v>23</v>
      </c>
      <c r="D327" s="25">
        <v>19</v>
      </c>
      <c r="E327" s="25">
        <v>1</v>
      </c>
      <c r="F327" s="25">
        <v>1</v>
      </c>
      <c r="G327" s="25">
        <v>1</v>
      </c>
    </row>
    <row r="328" spans="1:7" x14ac:dyDescent="0.2">
      <c r="A328" s="26">
        <v>43822</v>
      </c>
      <c r="B328" s="25" t="s">
        <v>73</v>
      </c>
      <c r="C328" s="25" t="s">
        <v>23</v>
      </c>
      <c r="D328" s="25">
        <v>27</v>
      </c>
      <c r="E328" s="25">
        <v>1</v>
      </c>
      <c r="F328" s="25">
        <v>0</v>
      </c>
      <c r="G328" s="25">
        <v>0</v>
      </c>
    </row>
    <row r="329" spans="1:7" x14ac:dyDescent="0.2">
      <c r="A329" s="26">
        <v>43498</v>
      </c>
      <c r="B329" s="25" t="s">
        <v>41</v>
      </c>
      <c r="C329" s="26" t="s">
        <v>23</v>
      </c>
      <c r="D329" s="25">
        <v>14</v>
      </c>
      <c r="E329" s="25">
        <v>1</v>
      </c>
      <c r="F329" s="25">
        <v>1</v>
      </c>
      <c r="G329" s="25">
        <v>1</v>
      </c>
    </row>
    <row r="330" spans="1:7" x14ac:dyDescent="0.2">
      <c r="A330" s="26">
        <v>43509</v>
      </c>
      <c r="B330" s="25" t="s">
        <v>41</v>
      </c>
      <c r="C330" s="26" t="s">
        <v>26</v>
      </c>
      <c r="D330" s="25">
        <v>6</v>
      </c>
      <c r="E330" s="25">
        <v>0</v>
      </c>
      <c r="F330" s="25">
        <v>1</v>
      </c>
      <c r="G330" s="25">
        <v>1</v>
      </c>
    </row>
    <row r="331" spans="1:7" x14ac:dyDescent="0.2">
      <c r="A331" s="26">
        <v>43533</v>
      </c>
      <c r="B331" s="25" t="s">
        <v>41</v>
      </c>
      <c r="C331" s="26" t="s">
        <v>23</v>
      </c>
      <c r="D331" s="25">
        <v>6</v>
      </c>
      <c r="E331" s="25">
        <v>1</v>
      </c>
      <c r="F331" s="25">
        <v>1</v>
      </c>
      <c r="G331" s="25">
        <v>1</v>
      </c>
    </row>
    <row r="332" spans="1:7" x14ac:dyDescent="0.2">
      <c r="A332" s="26">
        <v>43557</v>
      </c>
      <c r="B332" s="25" t="s">
        <v>41</v>
      </c>
      <c r="C332" s="26" t="s">
        <v>23</v>
      </c>
      <c r="D332" s="25">
        <v>30</v>
      </c>
      <c r="E332" s="25">
        <v>1</v>
      </c>
      <c r="F332" s="25">
        <v>1</v>
      </c>
      <c r="G332" s="25">
        <v>1</v>
      </c>
    </row>
    <row r="333" spans="1:7" x14ac:dyDescent="0.2">
      <c r="A333" s="26">
        <v>43596</v>
      </c>
      <c r="B333" s="25" t="s">
        <v>41</v>
      </c>
      <c r="C333" s="26" t="s">
        <v>26</v>
      </c>
      <c r="D333" s="25">
        <v>7</v>
      </c>
      <c r="E333" s="25">
        <v>0</v>
      </c>
      <c r="F333" s="25">
        <v>1</v>
      </c>
      <c r="G333" s="25">
        <v>1</v>
      </c>
    </row>
    <row r="334" spans="1:7" x14ac:dyDescent="0.2">
      <c r="A334" s="26">
        <v>43731</v>
      </c>
      <c r="B334" s="25" t="s">
        <v>41</v>
      </c>
      <c r="C334" s="26" t="s">
        <v>26</v>
      </c>
      <c r="D334" s="25">
        <v>25</v>
      </c>
      <c r="E334" s="25">
        <v>1</v>
      </c>
      <c r="F334" s="25">
        <v>0</v>
      </c>
      <c r="G334" s="25">
        <v>0</v>
      </c>
    </row>
    <row r="335" spans="1:7" x14ac:dyDescent="0.2">
      <c r="A335" s="26">
        <v>43765</v>
      </c>
      <c r="B335" s="25" t="s">
        <v>41</v>
      </c>
      <c r="C335" s="26" t="s">
        <v>23</v>
      </c>
      <c r="D335" s="25">
        <v>24</v>
      </c>
      <c r="E335" s="25">
        <v>0</v>
      </c>
      <c r="F335" s="25">
        <v>0</v>
      </c>
      <c r="G335" s="25">
        <v>0</v>
      </c>
    </row>
    <row r="336" spans="1:7" x14ac:dyDescent="0.2">
      <c r="A336" s="26">
        <v>43497</v>
      </c>
      <c r="B336" s="25" t="s">
        <v>76</v>
      </c>
      <c r="C336" s="26" t="s">
        <v>26</v>
      </c>
      <c r="D336" s="25">
        <v>12</v>
      </c>
      <c r="E336" s="25">
        <v>0</v>
      </c>
      <c r="F336" s="25">
        <v>1</v>
      </c>
      <c r="G336" s="25">
        <v>1</v>
      </c>
    </row>
    <row r="337" spans="1:7" x14ac:dyDescent="0.2">
      <c r="A337" s="26">
        <v>43518</v>
      </c>
      <c r="B337" s="25" t="s">
        <v>76</v>
      </c>
      <c r="C337" s="26" t="s">
        <v>23</v>
      </c>
      <c r="D337" s="25">
        <v>12</v>
      </c>
      <c r="E337" s="25">
        <v>1</v>
      </c>
      <c r="F337" s="25">
        <v>0</v>
      </c>
      <c r="G337" s="25">
        <v>0</v>
      </c>
    </row>
    <row r="338" spans="1:7" x14ac:dyDescent="0.2">
      <c r="A338" s="26">
        <v>43524</v>
      </c>
      <c r="B338" s="25" t="s">
        <v>76</v>
      </c>
      <c r="C338" s="26" t="s">
        <v>26</v>
      </c>
      <c r="D338" s="25">
        <v>2</v>
      </c>
      <c r="E338" s="25">
        <v>1</v>
      </c>
      <c r="F338" s="25">
        <v>0</v>
      </c>
      <c r="G338" s="25">
        <v>0</v>
      </c>
    </row>
    <row r="339" spans="1:7" x14ac:dyDescent="0.2">
      <c r="A339" s="26">
        <v>43524</v>
      </c>
      <c r="B339" s="25" t="s">
        <v>76</v>
      </c>
      <c r="C339" s="26" t="s">
        <v>26</v>
      </c>
      <c r="D339" s="25">
        <v>36</v>
      </c>
      <c r="E339" s="25">
        <v>1</v>
      </c>
      <c r="F339" s="25">
        <v>1</v>
      </c>
      <c r="G339" s="25">
        <v>1</v>
      </c>
    </row>
    <row r="340" spans="1:7" x14ac:dyDescent="0.2">
      <c r="A340" s="26">
        <v>43577</v>
      </c>
      <c r="B340" s="25" t="s">
        <v>76</v>
      </c>
      <c r="C340" s="26" t="s">
        <v>26</v>
      </c>
      <c r="D340" s="25">
        <v>3</v>
      </c>
      <c r="E340" s="25">
        <v>1</v>
      </c>
      <c r="F340" s="25">
        <v>1</v>
      </c>
      <c r="G340" s="25">
        <v>1</v>
      </c>
    </row>
    <row r="341" spans="1:7" x14ac:dyDescent="0.2">
      <c r="A341" s="26">
        <v>43577</v>
      </c>
      <c r="B341" s="25" t="s">
        <v>76</v>
      </c>
      <c r="C341" s="26" t="s">
        <v>23</v>
      </c>
      <c r="D341" s="25">
        <v>35</v>
      </c>
      <c r="E341" s="25">
        <v>0</v>
      </c>
      <c r="F341" s="25">
        <v>0</v>
      </c>
      <c r="G341" s="25">
        <v>0</v>
      </c>
    </row>
    <row r="342" spans="1:7" x14ac:dyDescent="0.2">
      <c r="A342" s="26">
        <v>43602</v>
      </c>
      <c r="B342" s="25" t="s">
        <v>76</v>
      </c>
      <c r="C342" s="26" t="s">
        <v>26</v>
      </c>
      <c r="D342" s="25">
        <v>4</v>
      </c>
      <c r="E342" s="25">
        <v>1</v>
      </c>
      <c r="F342" s="25">
        <v>0</v>
      </c>
      <c r="G342" s="25">
        <v>0</v>
      </c>
    </row>
    <row r="343" spans="1:7" x14ac:dyDescent="0.2">
      <c r="A343" s="26">
        <v>43618</v>
      </c>
      <c r="B343" s="25" t="s">
        <v>76</v>
      </c>
      <c r="C343" s="26" t="s">
        <v>26</v>
      </c>
      <c r="D343" s="25">
        <v>3</v>
      </c>
      <c r="E343" s="25">
        <v>1</v>
      </c>
      <c r="F343" s="25">
        <v>1</v>
      </c>
      <c r="G343" s="25">
        <v>1</v>
      </c>
    </row>
    <row r="344" spans="1:7" x14ac:dyDescent="0.2">
      <c r="A344" s="26">
        <v>43648</v>
      </c>
      <c r="B344" s="25" t="s">
        <v>76</v>
      </c>
      <c r="C344" s="26" t="s">
        <v>26</v>
      </c>
      <c r="D344" s="25">
        <v>1</v>
      </c>
      <c r="E344" s="25">
        <v>1</v>
      </c>
      <c r="F344" s="25">
        <v>0</v>
      </c>
      <c r="G344" s="25">
        <v>0</v>
      </c>
    </row>
    <row r="345" spans="1:7" x14ac:dyDescent="0.2">
      <c r="A345" s="26">
        <v>43695</v>
      </c>
      <c r="B345" s="25" t="s">
        <v>76</v>
      </c>
      <c r="C345" s="26" t="s">
        <v>26</v>
      </c>
      <c r="D345" s="25">
        <v>13</v>
      </c>
      <c r="E345" s="25">
        <v>1</v>
      </c>
      <c r="F345" s="25">
        <v>0</v>
      </c>
      <c r="G345" s="25">
        <v>0</v>
      </c>
    </row>
    <row r="346" spans="1:7" x14ac:dyDescent="0.2">
      <c r="A346" s="26">
        <v>43748</v>
      </c>
      <c r="B346" s="25" t="s">
        <v>76</v>
      </c>
      <c r="C346" s="26" t="s">
        <v>23</v>
      </c>
      <c r="D346" s="25">
        <v>3.5</v>
      </c>
      <c r="E346" s="25">
        <v>0</v>
      </c>
      <c r="F346" s="25">
        <v>0</v>
      </c>
      <c r="G346" s="25">
        <v>0</v>
      </c>
    </row>
    <row r="347" spans="1:7" x14ac:dyDescent="0.2">
      <c r="A347" s="26">
        <v>43791</v>
      </c>
      <c r="B347" s="25" t="s">
        <v>76</v>
      </c>
      <c r="C347" s="26" t="s">
        <v>26</v>
      </c>
      <c r="D347" s="25">
        <v>19</v>
      </c>
      <c r="E347" s="25">
        <v>0</v>
      </c>
      <c r="F347" s="25">
        <v>1</v>
      </c>
      <c r="G347" s="25">
        <v>1</v>
      </c>
    </row>
    <row r="348" spans="1:7" x14ac:dyDescent="0.2">
      <c r="A348" s="26">
        <v>43795</v>
      </c>
      <c r="B348" s="25" t="s">
        <v>76</v>
      </c>
      <c r="C348" s="26" t="s">
        <v>26</v>
      </c>
      <c r="D348" s="25">
        <v>38</v>
      </c>
      <c r="E348" s="25">
        <v>1</v>
      </c>
      <c r="F348" s="25">
        <v>1</v>
      </c>
      <c r="G348" s="25">
        <v>1</v>
      </c>
    </row>
    <row r="349" spans="1:7" x14ac:dyDescent="0.2">
      <c r="A349" s="26">
        <v>43740</v>
      </c>
      <c r="B349" s="25" t="s">
        <v>76</v>
      </c>
      <c r="C349" s="25" t="s">
        <v>23</v>
      </c>
      <c r="D349" s="25">
        <v>24</v>
      </c>
      <c r="E349" s="25">
        <v>1</v>
      </c>
      <c r="F349" s="25">
        <v>0</v>
      </c>
      <c r="G349" s="25">
        <v>0</v>
      </c>
    </row>
    <row r="350" spans="1:7" x14ac:dyDescent="0.2">
      <c r="A350" s="26">
        <v>43489</v>
      </c>
      <c r="B350" s="25" t="s">
        <v>77</v>
      </c>
      <c r="C350" s="26" t="s">
        <v>23</v>
      </c>
      <c r="D350" s="25">
        <v>14</v>
      </c>
      <c r="E350" s="25">
        <v>1</v>
      </c>
      <c r="F350" s="25">
        <v>1</v>
      </c>
      <c r="G350" s="25">
        <v>1</v>
      </c>
    </row>
    <row r="351" spans="1:7" x14ac:dyDescent="0.2">
      <c r="A351" s="26">
        <v>43608</v>
      </c>
      <c r="B351" s="25" t="s">
        <v>77</v>
      </c>
      <c r="C351" s="26" t="s">
        <v>26</v>
      </c>
      <c r="D351" s="25">
        <v>5</v>
      </c>
      <c r="E351" s="25">
        <v>1</v>
      </c>
      <c r="F351" s="25">
        <v>1</v>
      </c>
      <c r="G351" s="25">
        <v>1</v>
      </c>
    </row>
    <row r="352" spans="1:7" x14ac:dyDescent="0.2">
      <c r="A352" s="26">
        <v>43631</v>
      </c>
      <c r="B352" s="25" t="s">
        <v>77</v>
      </c>
      <c r="C352" s="26" t="s">
        <v>23</v>
      </c>
      <c r="D352" s="25">
        <v>37</v>
      </c>
      <c r="E352" s="25">
        <v>1</v>
      </c>
      <c r="F352" s="25">
        <v>1</v>
      </c>
      <c r="G352" s="25">
        <v>1</v>
      </c>
    </row>
    <row r="353" spans="1:7" x14ac:dyDescent="0.2">
      <c r="A353" s="26">
        <v>43698</v>
      </c>
      <c r="B353" s="25" t="s">
        <v>77</v>
      </c>
      <c r="C353" s="26" t="s">
        <v>26</v>
      </c>
      <c r="D353" s="25">
        <v>7</v>
      </c>
      <c r="E353" s="25">
        <v>1</v>
      </c>
      <c r="F353" s="25">
        <v>0</v>
      </c>
      <c r="G353" s="25">
        <v>0</v>
      </c>
    </row>
    <row r="354" spans="1:7" x14ac:dyDescent="0.2">
      <c r="A354" s="26">
        <v>43726</v>
      </c>
      <c r="B354" s="25" t="s">
        <v>77</v>
      </c>
      <c r="C354" s="26" t="s">
        <v>26</v>
      </c>
      <c r="D354" s="25">
        <v>4.4000000000000004</v>
      </c>
      <c r="E354" s="25">
        <v>1</v>
      </c>
      <c r="F354" s="25">
        <v>0</v>
      </c>
      <c r="G354" s="25">
        <v>0</v>
      </c>
    </row>
    <row r="355" spans="1:7" x14ac:dyDescent="0.2">
      <c r="A355" s="26">
        <v>43775</v>
      </c>
      <c r="B355" s="25" t="s">
        <v>77</v>
      </c>
      <c r="C355" s="26" t="s">
        <v>26</v>
      </c>
      <c r="D355" s="25">
        <v>29</v>
      </c>
      <c r="E355" s="25">
        <v>0</v>
      </c>
      <c r="F355" s="25">
        <v>1</v>
      </c>
      <c r="G355" s="25">
        <v>1</v>
      </c>
    </row>
    <row r="356" spans="1:7" x14ac:dyDescent="0.2">
      <c r="A356" s="26">
        <v>43778</v>
      </c>
      <c r="B356" s="25" t="s">
        <v>77</v>
      </c>
      <c r="C356" s="26" t="s">
        <v>26</v>
      </c>
      <c r="D356" s="25">
        <v>8</v>
      </c>
      <c r="E356" s="25">
        <v>1</v>
      </c>
      <c r="F356" s="25">
        <v>1</v>
      </c>
      <c r="G356" s="25">
        <v>1</v>
      </c>
    </row>
    <row r="357" spans="1:7" x14ac:dyDescent="0.2">
      <c r="A357" s="26">
        <v>43797</v>
      </c>
      <c r="B357" s="25" t="s">
        <v>77</v>
      </c>
      <c r="C357" s="26" t="s">
        <v>23</v>
      </c>
      <c r="D357" s="25">
        <v>15</v>
      </c>
      <c r="E357" s="25">
        <v>1</v>
      </c>
      <c r="F357" s="25">
        <v>1</v>
      </c>
      <c r="G357" s="25">
        <v>1</v>
      </c>
    </row>
    <row r="358" spans="1:7" x14ac:dyDescent="0.2">
      <c r="A358" s="26">
        <v>43516</v>
      </c>
      <c r="B358" s="25" t="s">
        <v>46</v>
      </c>
      <c r="C358" s="26" t="s">
        <v>26</v>
      </c>
      <c r="D358" s="25">
        <v>2.8</v>
      </c>
      <c r="E358" s="25">
        <v>1</v>
      </c>
      <c r="F358" s="25">
        <v>1</v>
      </c>
      <c r="G358" s="25">
        <v>1</v>
      </c>
    </row>
    <row r="359" spans="1:7" x14ac:dyDescent="0.2">
      <c r="A359" s="26">
        <v>43521</v>
      </c>
      <c r="B359" s="25" t="s">
        <v>46</v>
      </c>
      <c r="C359" s="26" t="s">
        <v>26</v>
      </c>
      <c r="D359" s="25">
        <v>5.3</v>
      </c>
      <c r="E359" s="25">
        <v>1</v>
      </c>
      <c r="F359" s="25">
        <v>1</v>
      </c>
      <c r="G359" s="25">
        <v>1</v>
      </c>
    </row>
    <row r="360" spans="1:7" x14ac:dyDescent="0.2">
      <c r="A360" s="26">
        <v>43526</v>
      </c>
      <c r="B360" s="25" t="s">
        <v>46</v>
      </c>
      <c r="C360" s="26" t="s">
        <v>23</v>
      </c>
      <c r="D360" s="25">
        <v>22</v>
      </c>
      <c r="E360" s="25">
        <v>1</v>
      </c>
      <c r="F360" s="25">
        <v>0</v>
      </c>
      <c r="G360" s="25">
        <v>0</v>
      </c>
    </row>
    <row r="361" spans="1:7" x14ac:dyDescent="0.2">
      <c r="A361" s="26">
        <v>43526</v>
      </c>
      <c r="B361" s="25" t="s">
        <v>46</v>
      </c>
      <c r="C361" s="26" t="s">
        <v>26</v>
      </c>
      <c r="D361" s="25">
        <v>5</v>
      </c>
      <c r="E361" s="25">
        <v>0</v>
      </c>
      <c r="F361" s="25">
        <v>1</v>
      </c>
      <c r="G361" s="25">
        <v>1</v>
      </c>
    </row>
    <row r="362" spans="1:7" x14ac:dyDescent="0.2">
      <c r="A362" s="26">
        <v>43544</v>
      </c>
      <c r="B362" s="25" t="s">
        <v>46</v>
      </c>
      <c r="C362" s="26" t="s">
        <v>26</v>
      </c>
      <c r="D362" s="25">
        <v>7</v>
      </c>
      <c r="E362" s="25">
        <v>1</v>
      </c>
      <c r="F362" s="25">
        <v>1</v>
      </c>
      <c r="G362" s="25">
        <v>1</v>
      </c>
    </row>
    <row r="363" spans="1:7" x14ac:dyDescent="0.2">
      <c r="A363" s="26">
        <v>43598</v>
      </c>
      <c r="B363" s="25" t="s">
        <v>46</v>
      </c>
      <c r="C363" s="26" t="s">
        <v>26</v>
      </c>
      <c r="D363" s="25">
        <v>2</v>
      </c>
      <c r="E363" s="25">
        <v>0</v>
      </c>
      <c r="F363" s="25">
        <v>1</v>
      </c>
      <c r="G363" s="25">
        <v>1</v>
      </c>
    </row>
    <row r="364" spans="1:7" x14ac:dyDescent="0.2">
      <c r="A364" s="26">
        <v>43644</v>
      </c>
      <c r="B364" s="25" t="s">
        <v>46</v>
      </c>
      <c r="C364" s="26" t="s">
        <v>23</v>
      </c>
      <c r="D364" s="25">
        <v>9</v>
      </c>
      <c r="E364" s="25">
        <v>1</v>
      </c>
      <c r="F364" s="25">
        <v>1</v>
      </c>
      <c r="G364" s="25">
        <v>1</v>
      </c>
    </row>
    <row r="365" spans="1:7" x14ac:dyDescent="0.2">
      <c r="A365" s="26">
        <v>43676</v>
      </c>
      <c r="B365" s="25" t="s">
        <v>46</v>
      </c>
      <c r="C365" s="26" t="s">
        <v>26</v>
      </c>
      <c r="D365" s="25">
        <v>36</v>
      </c>
      <c r="E365" s="25">
        <v>0</v>
      </c>
      <c r="F365" s="25">
        <v>0</v>
      </c>
      <c r="G365" s="25">
        <v>0</v>
      </c>
    </row>
    <row r="366" spans="1:7" x14ac:dyDescent="0.2">
      <c r="A366" s="26">
        <v>43714</v>
      </c>
      <c r="B366" s="25" t="s">
        <v>46</v>
      </c>
      <c r="C366" s="25" t="s">
        <v>23</v>
      </c>
      <c r="D366" s="25">
        <v>6</v>
      </c>
      <c r="E366" s="25">
        <v>1</v>
      </c>
      <c r="F366" s="25">
        <v>1</v>
      </c>
      <c r="G366" s="25">
        <v>1</v>
      </c>
    </row>
    <row r="367" spans="1:7" x14ac:dyDescent="0.2">
      <c r="A367" s="26">
        <v>43726</v>
      </c>
      <c r="B367" s="25" t="s">
        <v>46</v>
      </c>
      <c r="C367" s="26" t="s">
        <v>23</v>
      </c>
      <c r="D367" s="25">
        <v>8</v>
      </c>
      <c r="E367" s="25">
        <v>1</v>
      </c>
      <c r="F367" s="25">
        <v>1</v>
      </c>
      <c r="G367" s="25">
        <v>1</v>
      </c>
    </row>
    <row r="368" spans="1:7" x14ac:dyDescent="0.2">
      <c r="A368" s="26">
        <v>43798</v>
      </c>
      <c r="B368" s="25" t="s">
        <v>46</v>
      </c>
      <c r="C368" s="26" t="s">
        <v>23</v>
      </c>
      <c r="D368" s="25">
        <v>4</v>
      </c>
      <c r="E368" s="25">
        <v>1</v>
      </c>
      <c r="F368" s="25">
        <v>1</v>
      </c>
      <c r="G368" s="25">
        <v>1</v>
      </c>
    </row>
    <row r="369" spans="1:7" x14ac:dyDescent="0.2">
      <c r="A369" s="26">
        <v>43803</v>
      </c>
      <c r="B369" s="25" t="s">
        <v>46</v>
      </c>
      <c r="C369" s="26" t="s">
        <v>26</v>
      </c>
      <c r="D369" s="25">
        <v>8</v>
      </c>
      <c r="E369" s="25">
        <v>1</v>
      </c>
      <c r="F369" s="25">
        <v>1</v>
      </c>
      <c r="G369" s="25">
        <v>1</v>
      </c>
    </row>
    <row r="370" spans="1:7" x14ac:dyDescent="0.2">
      <c r="A370" s="26">
        <v>43506</v>
      </c>
      <c r="B370" s="25" t="s">
        <v>50</v>
      </c>
      <c r="C370" s="26" t="s">
        <v>23</v>
      </c>
      <c r="D370" s="25">
        <v>4</v>
      </c>
      <c r="E370" s="25">
        <v>1</v>
      </c>
      <c r="F370" s="25">
        <v>0</v>
      </c>
      <c r="G370" s="25">
        <v>0</v>
      </c>
    </row>
    <row r="371" spans="1:7" x14ac:dyDescent="0.2">
      <c r="A371" s="26">
        <v>43513</v>
      </c>
      <c r="B371" s="25" t="s">
        <v>50</v>
      </c>
      <c r="C371" s="26" t="s">
        <v>26</v>
      </c>
      <c r="D371" s="25">
        <v>13</v>
      </c>
      <c r="E371" s="25">
        <v>1</v>
      </c>
      <c r="F371" s="25">
        <v>0</v>
      </c>
      <c r="G371" s="25">
        <v>0</v>
      </c>
    </row>
    <row r="372" spans="1:7" x14ac:dyDescent="0.2">
      <c r="A372" s="26">
        <v>43549</v>
      </c>
      <c r="B372" s="25" t="s">
        <v>50</v>
      </c>
      <c r="C372" s="26" t="s">
        <v>23</v>
      </c>
      <c r="D372" s="25">
        <v>11</v>
      </c>
      <c r="E372" s="25">
        <v>0</v>
      </c>
      <c r="F372" s="25">
        <v>0</v>
      </c>
      <c r="G372" s="25">
        <v>0</v>
      </c>
    </row>
    <row r="373" spans="1:7" x14ac:dyDescent="0.2">
      <c r="A373" s="26">
        <v>43592</v>
      </c>
      <c r="B373" s="25" t="s">
        <v>50</v>
      </c>
      <c r="C373" s="26" t="s">
        <v>26</v>
      </c>
      <c r="D373" s="25">
        <v>11</v>
      </c>
      <c r="E373" s="25">
        <v>1</v>
      </c>
      <c r="F373" s="25"/>
      <c r="G373" s="25"/>
    </row>
    <row r="374" spans="1:7" x14ac:dyDescent="0.2">
      <c r="A374" s="26">
        <v>43761</v>
      </c>
      <c r="B374" s="25" t="s">
        <v>50</v>
      </c>
      <c r="C374" s="26" t="s">
        <v>23</v>
      </c>
      <c r="D374" s="25">
        <v>31</v>
      </c>
      <c r="E374" s="25">
        <v>1</v>
      </c>
      <c r="F374" s="25">
        <v>0</v>
      </c>
      <c r="G374" s="25">
        <v>0</v>
      </c>
    </row>
    <row r="375" spans="1:7" x14ac:dyDescent="0.2">
      <c r="A375" s="26">
        <v>43781</v>
      </c>
      <c r="B375" s="25" t="s">
        <v>50</v>
      </c>
      <c r="C375" s="26" t="s">
        <v>23</v>
      </c>
      <c r="D375" s="25">
        <v>7</v>
      </c>
      <c r="E375" s="25">
        <v>0</v>
      </c>
      <c r="F375" s="25">
        <v>1</v>
      </c>
      <c r="G375" s="25">
        <v>1</v>
      </c>
    </row>
    <row r="376" spans="1:7" x14ac:dyDescent="0.2">
      <c r="A376" s="26">
        <v>43787</v>
      </c>
      <c r="B376" s="25" t="s">
        <v>50</v>
      </c>
      <c r="C376" s="26" t="s">
        <v>23</v>
      </c>
      <c r="D376" s="25">
        <v>6</v>
      </c>
      <c r="E376" s="25">
        <v>0</v>
      </c>
      <c r="F376" s="25">
        <v>0</v>
      </c>
      <c r="G376" s="25">
        <v>0</v>
      </c>
    </row>
    <row r="377" spans="1:7" x14ac:dyDescent="0.2">
      <c r="A377" s="26">
        <v>43510</v>
      </c>
      <c r="B377" s="25" t="s">
        <v>78</v>
      </c>
      <c r="C377" s="26" t="s">
        <v>26</v>
      </c>
      <c r="D377" s="25">
        <v>7</v>
      </c>
      <c r="E377" s="25">
        <v>1</v>
      </c>
      <c r="F377" s="25">
        <v>1</v>
      </c>
      <c r="G377" s="25">
        <v>1</v>
      </c>
    </row>
    <row r="378" spans="1:7" x14ac:dyDescent="0.2">
      <c r="A378" s="26">
        <v>43724</v>
      </c>
      <c r="B378" s="25" t="s">
        <v>78</v>
      </c>
      <c r="C378" s="26" t="s">
        <v>26</v>
      </c>
      <c r="D378" s="25">
        <v>9</v>
      </c>
      <c r="E378" s="25">
        <v>1</v>
      </c>
      <c r="F378" s="25">
        <v>1</v>
      </c>
      <c r="G378" s="25">
        <v>1</v>
      </c>
    </row>
    <row r="379" spans="1:7" x14ac:dyDescent="0.2">
      <c r="A379" s="26">
        <v>43748</v>
      </c>
      <c r="B379" s="25" t="s">
        <v>78</v>
      </c>
      <c r="C379" s="26" t="s">
        <v>23</v>
      </c>
      <c r="D379" s="25">
        <v>6</v>
      </c>
      <c r="E379" s="25">
        <v>1</v>
      </c>
      <c r="F379" s="25">
        <v>0</v>
      </c>
      <c r="G379" s="25">
        <v>0</v>
      </c>
    </row>
    <row r="380" spans="1:7" x14ac:dyDescent="0.2">
      <c r="A380" s="26">
        <v>43822</v>
      </c>
      <c r="B380" s="25" t="s">
        <v>78</v>
      </c>
      <c r="C380" s="26" t="s">
        <v>23</v>
      </c>
      <c r="D380" s="25">
        <v>23</v>
      </c>
      <c r="E380" s="25">
        <v>1</v>
      </c>
      <c r="F380" s="25">
        <v>1</v>
      </c>
      <c r="G380" s="25">
        <v>1</v>
      </c>
    </row>
    <row r="381" spans="1:7" x14ac:dyDescent="0.2">
      <c r="A381" s="26">
        <v>43504</v>
      </c>
      <c r="B381" s="25" t="s">
        <v>79</v>
      </c>
      <c r="C381" s="25" t="s">
        <v>26</v>
      </c>
      <c r="D381" s="25">
        <v>2.8</v>
      </c>
      <c r="E381" s="25">
        <v>1</v>
      </c>
      <c r="F381" s="25">
        <v>1</v>
      </c>
      <c r="G381" s="25">
        <v>1</v>
      </c>
    </row>
    <row r="382" spans="1:7" x14ac:dyDescent="0.2">
      <c r="A382" s="26">
        <v>43542</v>
      </c>
      <c r="B382" s="25" t="s">
        <v>79</v>
      </c>
      <c r="C382" s="25" t="s">
        <v>23</v>
      </c>
      <c r="D382" s="25">
        <v>40</v>
      </c>
      <c r="E382" s="25">
        <v>1</v>
      </c>
      <c r="F382" s="25">
        <v>0</v>
      </c>
      <c r="G382" s="25">
        <v>0</v>
      </c>
    </row>
    <row r="383" spans="1:7" x14ac:dyDescent="0.2">
      <c r="A383" s="26">
        <v>43568</v>
      </c>
      <c r="B383" s="25" t="s">
        <v>79</v>
      </c>
      <c r="C383" s="25" t="s">
        <v>26</v>
      </c>
      <c r="D383" s="25">
        <v>14</v>
      </c>
      <c r="E383" s="25">
        <v>1</v>
      </c>
      <c r="F383" s="25">
        <v>0</v>
      </c>
      <c r="G383" s="25">
        <v>0</v>
      </c>
    </row>
    <row r="384" spans="1:7" x14ac:dyDescent="0.2">
      <c r="A384" s="26">
        <v>43612</v>
      </c>
      <c r="B384" s="25" t="s">
        <v>79</v>
      </c>
      <c r="C384" s="26" t="s">
        <v>23</v>
      </c>
      <c r="D384" s="25">
        <v>24</v>
      </c>
      <c r="E384" s="25">
        <v>1</v>
      </c>
      <c r="F384" s="25">
        <v>0</v>
      </c>
      <c r="G384" s="25">
        <v>0</v>
      </c>
    </row>
    <row r="385" spans="1:7" x14ac:dyDescent="0.2">
      <c r="A385" s="26">
        <v>43647</v>
      </c>
      <c r="B385" s="25" t="s">
        <v>79</v>
      </c>
      <c r="C385" s="26" t="s">
        <v>23</v>
      </c>
      <c r="D385" s="25">
        <v>6</v>
      </c>
      <c r="E385" s="25">
        <v>1</v>
      </c>
      <c r="F385" s="25">
        <v>1</v>
      </c>
      <c r="G385" s="25">
        <v>1</v>
      </c>
    </row>
    <row r="386" spans="1:7" x14ac:dyDescent="0.2">
      <c r="A386" s="26">
        <v>43648</v>
      </c>
      <c r="B386" s="25" t="s">
        <v>79</v>
      </c>
      <c r="C386" s="26" t="s">
        <v>26</v>
      </c>
      <c r="D386" s="25">
        <v>18</v>
      </c>
      <c r="E386" s="25">
        <v>1</v>
      </c>
      <c r="F386" s="25">
        <v>0</v>
      </c>
      <c r="G386" s="25">
        <v>0</v>
      </c>
    </row>
    <row r="387" spans="1:7" x14ac:dyDescent="0.2">
      <c r="A387" s="26">
        <v>43725</v>
      </c>
      <c r="B387" s="25" t="s">
        <v>79</v>
      </c>
      <c r="C387" s="26" t="s">
        <v>26</v>
      </c>
      <c r="D387" s="25">
        <v>23</v>
      </c>
      <c r="E387" s="25">
        <v>1</v>
      </c>
      <c r="F387" s="25">
        <v>0</v>
      </c>
      <c r="G387" s="25">
        <v>0</v>
      </c>
    </row>
    <row r="388" spans="1:7" x14ac:dyDescent="0.2">
      <c r="A388" s="26">
        <v>43775</v>
      </c>
      <c r="B388" s="25" t="s">
        <v>79</v>
      </c>
      <c r="C388" s="26" t="s">
        <v>26</v>
      </c>
      <c r="D388" s="25">
        <v>9</v>
      </c>
      <c r="E388" s="25">
        <v>1</v>
      </c>
      <c r="F388" s="25">
        <v>1</v>
      </c>
      <c r="G388" s="25">
        <v>1</v>
      </c>
    </row>
    <row r="389" spans="1:7" x14ac:dyDescent="0.2">
      <c r="A389" s="26">
        <v>43786</v>
      </c>
      <c r="B389" s="25" t="s">
        <v>79</v>
      </c>
      <c r="C389" s="26" t="s">
        <v>23</v>
      </c>
      <c r="D389" s="25">
        <v>3</v>
      </c>
      <c r="E389" s="25">
        <v>0</v>
      </c>
      <c r="F389" s="25">
        <v>0</v>
      </c>
      <c r="G389" s="25">
        <v>0</v>
      </c>
    </row>
    <row r="390" spans="1:7" x14ac:dyDescent="0.2">
      <c r="A390" s="26">
        <v>43817</v>
      </c>
      <c r="B390" s="25" t="s">
        <v>79</v>
      </c>
      <c r="C390" s="26" t="s">
        <v>23</v>
      </c>
      <c r="D390" s="25" t="s">
        <v>80</v>
      </c>
      <c r="E390" s="25">
        <v>0</v>
      </c>
      <c r="F390" s="25">
        <v>0</v>
      </c>
      <c r="G390" s="25">
        <v>0</v>
      </c>
    </row>
    <row r="391" spans="1:7" x14ac:dyDescent="0.2">
      <c r="A391" s="26">
        <v>43523</v>
      </c>
      <c r="B391" s="25" t="s">
        <v>81</v>
      </c>
      <c r="C391" s="26" t="s">
        <v>23</v>
      </c>
      <c r="D391" s="25">
        <v>37</v>
      </c>
      <c r="E391" s="25">
        <v>0</v>
      </c>
      <c r="F391" s="25">
        <v>0</v>
      </c>
      <c r="G391" s="25">
        <v>0</v>
      </c>
    </row>
    <row r="392" spans="1:7" x14ac:dyDescent="0.2">
      <c r="A392" s="26">
        <v>43561</v>
      </c>
      <c r="B392" s="25" t="s">
        <v>81</v>
      </c>
      <c r="C392" s="26" t="s">
        <v>23</v>
      </c>
      <c r="D392" s="25">
        <v>3.7</v>
      </c>
      <c r="E392" s="25">
        <v>0</v>
      </c>
      <c r="F392" s="25">
        <v>0</v>
      </c>
      <c r="G392" s="25">
        <v>0</v>
      </c>
    </row>
    <row r="393" spans="1:7" x14ac:dyDescent="0.2">
      <c r="A393" s="26">
        <v>43756</v>
      </c>
      <c r="B393" s="25" t="s">
        <v>81</v>
      </c>
      <c r="C393" s="26" t="s">
        <v>26</v>
      </c>
      <c r="D393" s="25">
        <v>11</v>
      </c>
      <c r="E393" s="25">
        <v>1</v>
      </c>
      <c r="F393" s="25">
        <v>1</v>
      </c>
      <c r="G393" s="25">
        <v>1</v>
      </c>
    </row>
    <row r="394" spans="1:7" x14ac:dyDescent="0.2">
      <c r="A394" s="26">
        <v>43537</v>
      </c>
      <c r="B394" s="25" t="s">
        <v>2</v>
      </c>
      <c r="C394" s="26" t="s">
        <v>23</v>
      </c>
      <c r="D394" s="25">
        <v>14</v>
      </c>
      <c r="E394" s="25">
        <v>1</v>
      </c>
      <c r="F394" s="25">
        <v>0</v>
      </c>
      <c r="G394" s="25">
        <v>0</v>
      </c>
    </row>
    <row r="395" spans="1:7" x14ac:dyDescent="0.2">
      <c r="A395" s="26">
        <v>43581</v>
      </c>
      <c r="B395" s="25" t="s">
        <v>2</v>
      </c>
      <c r="C395" s="26" t="s">
        <v>26</v>
      </c>
      <c r="D395" s="25">
        <v>47</v>
      </c>
      <c r="E395" s="25">
        <v>1</v>
      </c>
      <c r="F395" s="25">
        <v>0</v>
      </c>
      <c r="G395" s="25">
        <v>0</v>
      </c>
    </row>
    <row r="396" spans="1:7" x14ac:dyDescent="0.2">
      <c r="A396" s="26">
        <v>43633</v>
      </c>
      <c r="B396" s="25" t="s">
        <v>2</v>
      </c>
      <c r="C396" s="26" t="s">
        <v>23</v>
      </c>
      <c r="D396" s="25">
        <v>8</v>
      </c>
      <c r="E396" s="25">
        <v>1</v>
      </c>
      <c r="F396" s="25">
        <v>0</v>
      </c>
      <c r="G396" s="25">
        <v>0</v>
      </c>
    </row>
    <row r="397" spans="1:7" x14ac:dyDescent="0.2">
      <c r="A397" s="26">
        <v>43639</v>
      </c>
      <c r="B397" s="25" t="s">
        <v>2</v>
      </c>
      <c r="C397" s="26" t="s">
        <v>26</v>
      </c>
      <c r="D397" s="25">
        <v>10</v>
      </c>
      <c r="E397" s="25">
        <v>1</v>
      </c>
      <c r="F397" s="25">
        <v>0</v>
      </c>
      <c r="G397" s="25">
        <v>0</v>
      </c>
    </row>
    <row r="398" spans="1:7" x14ac:dyDescent="0.2">
      <c r="A398" s="26">
        <v>43759</v>
      </c>
      <c r="B398" s="25" t="s">
        <v>2</v>
      </c>
      <c r="C398" s="26" t="s">
        <v>26</v>
      </c>
      <c r="D398" s="25">
        <v>12</v>
      </c>
      <c r="E398" s="25">
        <v>1</v>
      </c>
      <c r="F398" s="25">
        <v>0</v>
      </c>
      <c r="G398" s="25">
        <v>0</v>
      </c>
    </row>
    <row r="399" spans="1:7" x14ac:dyDescent="0.2">
      <c r="A399" s="26">
        <v>43768</v>
      </c>
      <c r="B399" s="25" t="s">
        <v>2</v>
      </c>
      <c r="C399" s="26" t="s">
        <v>26</v>
      </c>
      <c r="D399" s="25">
        <v>11</v>
      </c>
      <c r="E399" s="25">
        <v>1</v>
      </c>
      <c r="F399" s="25">
        <v>0</v>
      </c>
      <c r="G399" s="25">
        <v>0</v>
      </c>
    </row>
    <row r="400" spans="1:7" x14ac:dyDescent="0.2">
      <c r="A400" s="26">
        <v>43780</v>
      </c>
      <c r="B400" s="25" t="s">
        <v>2</v>
      </c>
      <c r="C400" s="26" t="s">
        <v>26</v>
      </c>
      <c r="D400" s="25">
        <v>13</v>
      </c>
      <c r="E400" s="25">
        <v>1</v>
      </c>
      <c r="F400" s="25">
        <v>0</v>
      </c>
      <c r="G400" s="25">
        <v>0</v>
      </c>
    </row>
    <row r="401" spans="1:7" x14ac:dyDescent="0.2">
      <c r="A401" s="26">
        <v>43781</v>
      </c>
      <c r="B401" s="25" t="s">
        <v>2</v>
      </c>
      <c r="C401" s="26" t="s">
        <v>26</v>
      </c>
      <c r="D401" s="25">
        <v>8</v>
      </c>
      <c r="E401" s="25">
        <v>1</v>
      </c>
      <c r="F401" s="25">
        <v>0</v>
      </c>
      <c r="G401" s="25">
        <v>0</v>
      </c>
    </row>
    <row r="402" spans="1:7" x14ac:dyDescent="0.2">
      <c r="A402" s="26">
        <v>43812</v>
      </c>
      <c r="B402" s="25" t="s">
        <v>2</v>
      </c>
      <c r="C402" s="26" t="s">
        <v>23</v>
      </c>
      <c r="D402" s="25">
        <v>4</v>
      </c>
      <c r="E402" s="25">
        <v>1</v>
      </c>
      <c r="F402" s="25">
        <v>0</v>
      </c>
      <c r="G402" s="25">
        <v>0</v>
      </c>
    </row>
    <row r="403" spans="1:7" x14ac:dyDescent="0.2">
      <c r="A403" s="26">
        <v>43579</v>
      </c>
      <c r="B403" s="25" t="s">
        <v>82</v>
      </c>
      <c r="C403" s="26" t="s">
        <v>26</v>
      </c>
      <c r="D403" s="25">
        <v>4.5</v>
      </c>
      <c r="E403" s="25">
        <v>1</v>
      </c>
      <c r="F403" s="25">
        <v>1</v>
      </c>
      <c r="G403" s="25">
        <v>1</v>
      </c>
    </row>
    <row r="404" spans="1:7" x14ac:dyDescent="0.2">
      <c r="A404" s="26">
        <v>43582</v>
      </c>
      <c r="B404" s="25" t="s">
        <v>82</v>
      </c>
      <c r="C404" s="26" t="s">
        <v>23</v>
      </c>
      <c r="D404" s="25">
        <v>17</v>
      </c>
      <c r="E404" s="25">
        <v>1</v>
      </c>
      <c r="F404" s="25">
        <v>1</v>
      </c>
      <c r="G404" s="25">
        <v>1</v>
      </c>
    </row>
    <row r="405" spans="1:7" x14ac:dyDescent="0.2">
      <c r="A405" s="26">
        <v>43606</v>
      </c>
      <c r="B405" s="25" t="s">
        <v>82</v>
      </c>
      <c r="C405" s="26" t="s">
        <v>26</v>
      </c>
      <c r="D405" s="25">
        <v>7</v>
      </c>
      <c r="E405" s="25">
        <v>1</v>
      </c>
      <c r="F405" s="25">
        <v>0</v>
      </c>
      <c r="G405" s="25">
        <v>0</v>
      </c>
    </row>
    <row r="406" spans="1:7" x14ac:dyDescent="0.2">
      <c r="A406" s="26">
        <v>43636</v>
      </c>
      <c r="B406" s="25" t="s">
        <v>82</v>
      </c>
      <c r="C406" s="26" t="s">
        <v>26</v>
      </c>
      <c r="D406" s="25">
        <v>11</v>
      </c>
      <c r="E406" s="25">
        <v>1</v>
      </c>
      <c r="F406" s="25">
        <v>0</v>
      </c>
      <c r="G406" s="25">
        <v>0</v>
      </c>
    </row>
    <row r="407" spans="1:7" x14ac:dyDescent="0.2">
      <c r="A407" s="26">
        <v>43833</v>
      </c>
      <c r="B407" s="25" t="s">
        <v>82</v>
      </c>
      <c r="C407" s="26" t="s">
        <v>26</v>
      </c>
      <c r="D407" s="25">
        <v>4</v>
      </c>
      <c r="E407" s="25">
        <v>1</v>
      </c>
      <c r="F407" s="25">
        <v>1</v>
      </c>
      <c r="G407" s="25">
        <v>1</v>
      </c>
    </row>
    <row r="408" spans="1:7" x14ac:dyDescent="0.2">
      <c r="A408" s="26">
        <v>43558</v>
      </c>
      <c r="B408" s="25" t="s">
        <v>44</v>
      </c>
      <c r="C408" s="26" t="s">
        <v>26</v>
      </c>
      <c r="D408" s="25">
        <v>25</v>
      </c>
      <c r="E408" s="25">
        <v>1</v>
      </c>
      <c r="F408" s="25">
        <v>0</v>
      </c>
      <c r="G408" s="25">
        <v>0</v>
      </c>
    </row>
    <row r="409" spans="1:7" x14ac:dyDescent="0.2">
      <c r="A409" s="26">
        <v>43768</v>
      </c>
      <c r="B409" s="25" t="s">
        <v>44</v>
      </c>
      <c r="C409" s="26" t="s">
        <v>26</v>
      </c>
      <c r="D409" s="25">
        <v>10</v>
      </c>
      <c r="E409" s="25">
        <v>1</v>
      </c>
      <c r="F409" s="25">
        <v>0</v>
      </c>
      <c r="G409" s="25">
        <v>0</v>
      </c>
    </row>
    <row r="410" spans="1:7" x14ac:dyDescent="0.2">
      <c r="A410" s="26">
        <v>43772</v>
      </c>
      <c r="B410" s="25" t="s">
        <v>44</v>
      </c>
      <c r="C410" s="26" t="s">
        <v>26</v>
      </c>
      <c r="D410" s="25">
        <v>23</v>
      </c>
      <c r="E410" s="25">
        <v>1</v>
      </c>
      <c r="F410" s="25">
        <v>0</v>
      </c>
      <c r="G410" s="25">
        <v>0</v>
      </c>
    </row>
    <row r="411" spans="1:7" x14ac:dyDescent="0.2">
      <c r="A411" s="26">
        <v>43571</v>
      </c>
      <c r="B411" s="25" t="s">
        <v>83</v>
      </c>
      <c r="C411" s="25" t="s">
        <v>23</v>
      </c>
      <c r="D411" s="25">
        <v>21</v>
      </c>
      <c r="E411" s="25">
        <v>1</v>
      </c>
      <c r="F411" s="25">
        <v>0</v>
      </c>
      <c r="G411" s="25">
        <v>0</v>
      </c>
    </row>
    <row r="412" spans="1:7" x14ac:dyDescent="0.2">
      <c r="A412" s="26">
        <v>43703</v>
      </c>
      <c r="B412" s="25" t="s">
        <v>83</v>
      </c>
      <c r="C412" s="25" t="s">
        <v>26</v>
      </c>
      <c r="D412" s="25">
        <v>9</v>
      </c>
      <c r="E412" s="25">
        <v>1</v>
      </c>
      <c r="F412" s="25">
        <v>0</v>
      </c>
      <c r="G412" s="25">
        <v>0</v>
      </c>
    </row>
    <row r="413" spans="1:7" x14ac:dyDescent="0.2">
      <c r="A413" s="26">
        <v>43704</v>
      </c>
      <c r="B413" s="25" t="s">
        <v>83</v>
      </c>
      <c r="C413" s="25" t="s">
        <v>26</v>
      </c>
      <c r="D413" s="25">
        <v>7</v>
      </c>
      <c r="E413" s="25">
        <v>1</v>
      </c>
      <c r="F413" s="25">
        <v>0</v>
      </c>
      <c r="G413" s="25">
        <v>0</v>
      </c>
    </row>
    <row r="414" spans="1:7" x14ac:dyDescent="0.2">
      <c r="A414" s="26">
        <v>43704</v>
      </c>
      <c r="B414" s="25" t="s">
        <v>83</v>
      </c>
      <c r="C414" s="25" t="s">
        <v>26</v>
      </c>
      <c r="D414" s="25">
        <v>7</v>
      </c>
      <c r="E414" s="25">
        <v>1</v>
      </c>
      <c r="F414" s="25">
        <v>0</v>
      </c>
      <c r="G414" s="25">
        <v>0</v>
      </c>
    </row>
    <row r="415" spans="1:7" x14ac:dyDescent="0.2">
      <c r="A415" s="26">
        <v>43584</v>
      </c>
      <c r="B415" s="25" t="s">
        <v>37</v>
      </c>
      <c r="C415" s="25" t="s">
        <v>23</v>
      </c>
      <c r="D415" s="25">
        <v>6</v>
      </c>
      <c r="E415" s="25">
        <v>1</v>
      </c>
      <c r="F415" s="25">
        <v>1</v>
      </c>
      <c r="G415" s="25">
        <v>1</v>
      </c>
    </row>
    <row r="416" spans="1:7" x14ac:dyDescent="0.2">
      <c r="A416" s="26">
        <v>43588</v>
      </c>
      <c r="B416" s="25" t="s">
        <v>37</v>
      </c>
      <c r="C416" s="25" t="s">
        <v>26</v>
      </c>
      <c r="D416" s="25">
        <v>6</v>
      </c>
      <c r="E416" s="25">
        <v>1</v>
      </c>
      <c r="F416" s="25">
        <v>1</v>
      </c>
      <c r="G416" s="25">
        <v>1</v>
      </c>
    </row>
    <row r="417" spans="1:7" x14ac:dyDescent="0.2">
      <c r="A417" s="26">
        <v>43591</v>
      </c>
      <c r="B417" s="25" t="s">
        <v>37</v>
      </c>
      <c r="C417" s="25" t="s">
        <v>23</v>
      </c>
      <c r="D417" s="25">
        <v>5</v>
      </c>
      <c r="E417" s="25">
        <v>1</v>
      </c>
      <c r="F417" s="25">
        <v>1</v>
      </c>
      <c r="G417" s="25">
        <v>1</v>
      </c>
    </row>
    <row r="418" spans="1:7" x14ac:dyDescent="0.2">
      <c r="A418" s="26">
        <v>43591</v>
      </c>
      <c r="B418" s="25" t="s">
        <v>37</v>
      </c>
      <c r="C418" s="25" t="s">
        <v>23</v>
      </c>
      <c r="D418" s="25">
        <v>3</v>
      </c>
      <c r="E418" s="25">
        <v>0</v>
      </c>
      <c r="F418" s="25">
        <v>1</v>
      </c>
      <c r="G418" s="25">
        <v>1</v>
      </c>
    </row>
    <row r="419" spans="1:7" x14ac:dyDescent="0.2">
      <c r="A419" s="26">
        <v>43620</v>
      </c>
      <c r="B419" s="25" t="s">
        <v>37</v>
      </c>
      <c r="C419" s="25" t="s">
        <v>26</v>
      </c>
      <c r="D419" s="25" t="s">
        <v>84</v>
      </c>
      <c r="E419" s="25">
        <v>1</v>
      </c>
      <c r="F419" s="25">
        <v>0</v>
      </c>
      <c r="G419" s="25">
        <v>0</v>
      </c>
    </row>
    <row r="420" spans="1:7" x14ac:dyDescent="0.2">
      <c r="A420" s="26">
        <v>43634</v>
      </c>
      <c r="B420" s="25" t="s">
        <v>37</v>
      </c>
      <c r="C420" s="25" t="s">
        <v>23</v>
      </c>
      <c r="D420" s="25">
        <v>6</v>
      </c>
      <c r="E420" s="25">
        <v>1</v>
      </c>
      <c r="F420" s="25">
        <v>0</v>
      </c>
      <c r="G420" s="25">
        <v>0</v>
      </c>
    </row>
    <row r="421" spans="1:7" x14ac:dyDescent="0.2">
      <c r="A421" s="26">
        <v>43656</v>
      </c>
      <c r="B421" s="25" t="s">
        <v>37</v>
      </c>
      <c r="C421" s="25" t="s">
        <v>23</v>
      </c>
      <c r="D421" s="25">
        <v>7</v>
      </c>
      <c r="E421" s="25">
        <v>1</v>
      </c>
      <c r="F421" s="25">
        <v>1</v>
      </c>
      <c r="G421" s="25">
        <v>1</v>
      </c>
    </row>
    <row r="422" spans="1:7" x14ac:dyDescent="0.2">
      <c r="A422" s="26">
        <v>43722</v>
      </c>
      <c r="B422" s="25" t="s">
        <v>37</v>
      </c>
      <c r="C422" s="25" t="s">
        <v>23</v>
      </c>
      <c r="D422" s="25">
        <v>10</v>
      </c>
      <c r="E422" s="25">
        <v>1</v>
      </c>
      <c r="F422" s="25">
        <v>1</v>
      </c>
      <c r="G422" s="25">
        <v>1</v>
      </c>
    </row>
    <row r="423" spans="1:7" x14ac:dyDescent="0.2">
      <c r="A423" s="26">
        <v>43724</v>
      </c>
      <c r="B423" s="25" t="s">
        <v>37</v>
      </c>
      <c r="C423" s="25" t="s">
        <v>23</v>
      </c>
      <c r="D423" s="25">
        <v>10</v>
      </c>
      <c r="E423" s="25">
        <v>1</v>
      </c>
      <c r="F423" s="25">
        <v>0</v>
      </c>
      <c r="G423" s="25">
        <v>0</v>
      </c>
    </row>
    <row r="424" spans="1:7" x14ac:dyDescent="0.2">
      <c r="A424" s="26">
        <v>43756</v>
      </c>
      <c r="B424" s="25" t="s">
        <v>37</v>
      </c>
      <c r="C424" s="25" t="s">
        <v>23</v>
      </c>
      <c r="D424" s="25">
        <v>7</v>
      </c>
      <c r="E424" s="25">
        <v>1</v>
      </c>
      <c r="F424" s="25">
        <v>0</v>
      </c>
      <c r="G424" s="25">
        <v>0</v>
      </c>
    </row>
    <row r="425" spans="1:7" x14ac:dyDescent="0.2">
      <c r="A425" s="26">
        <v>43762</v>
      </c>
      <c r="B425" s="25" t="s">
        <v>37</v>
      </c>
      <c r="C425" s="25" t="s">
        <v>26</v>
      </c>
      <c r="D425" s="25">
        <v>5</v>
      </c>
      <c r="E425" s="25">
        <v>1</v>
      </c>
      <c r="F425" s="25">
        <v>0</v>
      </c>
      <c r="G425" s="25">
        <v>0</v>
      </c>
    </row>
    <row r="426" spans="1:7" x14ac:dyDescent="0.2">
      <c r="A426" s="26">
        <v>43763</v>
      </c>
      <c r="B426" s="25" t="s">
        <v>37</v>
      </c>
      <c r="C426" s="25" t="s">
        <v>23</v>
      </c>
      <c r="D426" s="25">
        <v>8</v>
      </c>
      <c r="E426" s="25">
        <v>1</v>
      </c>
      <c r="F426" s="25">
        <v>1</v>
      </c>
      <c r="G426" s="25">
        <v>1</v>
      </c>
    </row>
    <row r="427" spans="1:7" x14ac:dyDescent="0.2">
      <c r="A427" s="26">
        <v>43769</v>
      </c>
      <c r="B427" s="25" t="s">
        <v>37</v>
      </c>
      <c r="C427" s="25" t="s">
        <v>26</v>
      </c>
      <c r="D427" s="25">
        <v>3</v>
      </c>
      <c r="E427" s="25">
        <v>1</v>
      </c>
      <c r="F427" s="25">
        <v>1</v>
      </c>
      <c r="G427" s="25">
        <v>1</v>
      </c>
    </row>
    <row r="428" spans="1:7" x14ac:dyDescent="0.2">
      <c r="A428" s="26">
        <v>43769</v>
      </c>
      <c r="B428" s="25" t="s">
        <v>37</v>
      </c>
      <c r="C428" s="25" t="s">
        <v>23</v>
      </c>
      <c r="D428" s="25">
        <v>4</v>
      </c>
      <c r="E428" s="25">
        <v>1</v>
      </c>
      <c r="F428" s="25">
        <v>0</v>
      </c>
      <c r="G428" s="25">
        <v>0</v>
      </c>
    </row>
    <row r="429" spans="1:7" x14ac:dyDescent="0.2">
      <c r="A429" s="26">
        <v>43774</v>
      </c>
      <c r="B429" s="25" t="s">
        <v>37</v>
      </c>
      <c r="C429" s="25" t="s">
        <v>23</v>
      </c>
      <c r="D429" s="25">
        <v>20</v>
      </c>
      <c r="E429" s="25">
        <v>1</v>
      </c>
      <c r="F429" s="25">
        <v>0</v>
      </c>
      <c r="G429" s="25">
        <v>0</v>
      </c>
    </row>
    <row r="430" spans="1:7" x14ac:dyDescent="0.2">
      <c r="A430" s="26">
        <v>43775</v>
      </c>
      <c r="B430" s="25" t="s">
        <v>37</v>
      </c>
      <c r="C430" s="25" t="s">
        <v>26</v>
      </c>
      <c r="D430" s="25">
        <v>10</v>
      </c>
      <c r="E430" s="25">
        <v>1</v>
      </c>
      <c r="F430" s="25">
        <v>0</v>
      </c>
      <c r="G430" s="25">
        <v>0</v>
      </c>
    </row>
    <row r="431" spans="1:7" x14ac:dyDescent="0.2">
      <c r="A431" s="26">
        <v>43810</v>
      </c>
      <c r="B431" s="25" t="s">
        <v>37</v>
      </c>
      <c r="C431" s="25" t="s">
        <v>23</v>
      </c>
      <c r="D431" s="25">
        <v>23</v>
      </c>
      <c r="E431" s="25">
        <v>1</v>
      </c>
      <c r="F431" s="25">
        <v>1</v>
      </c>
      <c r="G431" s="25">
        <v>1</v>
      </c>
    </row>
    <row r="432" spans="1:7" x14ac:dyDescent="0.2">
      <c r="A432" s="26">
        <v>43620</v>
      </c>
      <c r="B432" s="25" t="s">
        <v>85</v>
      </c>
      <c r="C432" s="25" t="s">
        <v>23</v>
      </c>
      <c r="D432" s="25">
        <v>4</v>
      </c>
      <c r="E432" s="25">
        <v>1</v>
      </c>
      <c r="F432" s="25">
        <v>1</v>
      </c>
      <c r="G432" s="25">
        <v>1</v>
      </c>
    </row>
    <row r="433" spans="1:7" x14ac:dyDescent="0.2">
      <c r="A433" s="26">
        <v>43636</v>
      </c>
      <c r="B433" s="25" t="s">
        <v>85</v>
      </c>
      <c r="C433" s="25" t="s">
        <v>23</v>
      </c>
      <c r="D433" s="25">
        <v>10</v>
      </c>
      <c r="E433" s="25">
        <v>1</v>
      </c>
      <c r="F433" s="25">
        <v>1</v>
      </c>
      <c r="G433" s="25">
        <v>1</v>
      </c>
    </row>
    <row r="434" spans="1:7" x14ac:dyDescent="0.2">
      <c r="A434" s="26">
        <v>43759</v>
      </c>
      <c r="B434" s="25" t="s">
        <v>85</v>
      </c>
      <c r="C434" s="25" t="s">
        <v>26</v>
      </c>
      <c r="D434" s="25">
        <v>9</v>
      </c>
      <c r="E434" s="25">
        <v>1</v>
      </c>
      <c r="F434" s="25">
        <v>1</v>
      </c>
      <c r="G434" s="25">
        <v>1</v>
      </c>
    </row>
    <row r="435" spans="1:7" x14ac:dyDescent="0.2">
      <c r="A435" s="26">
        <v>43712</v>
      </c>
      <c r="B435" s="25" t="s">
        <v>86</v>
      </c>
      <c r="C435" s="25" t="s">
        <v>26</v>
      </c>
      <c r="D435" s="25">
        <v>17</v>
      </c>
      <c r="E435" s="25">
        <v>1</v>
      </c>
      <c r="F435" s="25">
        <v>1</v>
      </c>
      <c r="G435" s="25">
        <v>1</v>
      </c>
    </row>
    <row r="436" spans="1:7" x14ac:dyDescent="0.2">
      <c r="A436" s="26">
        <v>43742</v>
      </c>
      <c r="B436" s="25" t="s">
        <v>87</v>
      </c>
      <c r="C436" s="25" t="s">
        <v>26</v>
      </c>
      <c r="D436" s="25">
        <v>4</v>
      </c>
      <c r="E436" s="25">
        <v>1</v>
      </c>
      <c r="F436" s="25">
        <v>0</v>
      </c>
      <c r="G436" s="25">
        <v>0</v>
      </c>
    </row>
    <row r="437" spans="1:7" x14ac:dyDescent="0.2">
      <c r="A437" s="26">
        <v>43780</v>
      </c>
      <c r="B437" s="25" t="s">
        <v>87</v>
      </c>
      <c r="C437" s="25" t="s">
        <v>26</v>
      </c>
      <c r="D437" s="25">
        <v>32</v>
      </c>
      <c r="E437" s="25">
        <v>1</v>
      </c>
      <c r="F437" s="25">
        <v>0</v>
      </c>
      <c r="G437" s="2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F6A6-19BA-4A52-8FA6-05765808F9A3}">
  <dimension ref="A1:G94"/>
  <sheetViews>
    <sheetView zoomScale="90" zoomScaleNormal="9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A91" sqref="A91:A92"/>
    </sheetView>
  </sheetViews>
  <sheetFormatPr defaultColWidth="10.28515625" defaultRowHeight="15" x14ac:dyDescent="0.25"/>
  <cols>
    <col min="1" max="1" width="14" style="24" customWidth="1"/>
    <col min="2" max="2" width="13.140625" style="24" customWidth="1"/>
    <col min="3" max="3" width="14.42578125" style="24" customWidth="1"/>
    <col min="4" max="4" width="6.28515625" style="24" customWidth="1"/>
    <col min="5" max="5" width="18.7109375" style="24" customWidth="1"/>
    <col min="6" max="6" width="12.28515625" style="24" customWidth="1"/>
    <col min="7" max="7" width="12.140625" style="24" customWidth="1"/>
    <col min="8" max="16384" width="10.28515625" style="24"/>
  </cols>
  <sheetData>
    <row r="1" spans="1:7" x14ac:dyDescent="0.25">
      <c r="A1" s="23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</row>
    <row r="2" spans="1:7" x14ac:dyDescent="0.2">
      <c r="A2" s="23"/>
      <c r="B2" s="25" t="s">
        <v>39</v>
      </c>
      <c r="C2" s="25" t="s">
        <v>26</v>
      </c>
      <c r="D2" s="25">
        <v>5.0999999999999996</v>
      </c>
      <c r="E2" s="23"/>
      <c r="F2" s="23">
        <v>0</v>
      </c>
      <c r="G2" s="23">
        <v>0</v>
      </c>
    </row>
    <row r="3" spans="1:7" x14ac:dyDescent="0.2">
      <c r="A3" s="23"/>
      <c r="B3" s="25" t="s">
        <v>60</v>
      </c>
      <c r="C3" s="25" t="s">
        <v>26</v>
      </c>
      <c r="D3" s="25">
        <v>7</v>
      </c>
      <c r="E3" s="23"/>
      <c r="F3" s="23">
        <v>0</v>
      </c>
      <c r="G3" s="23">
        <v>0</v>
      </c>
    </row>
    <row r="4" spans="1:7" x14ac:dyDescent="0.2">
      <c r="A4" s="23"/>
      <c r="B4" s="25" t="s">
        <v>60</v>
      </c>
      <c r="C4" s="25" t="s">
        <v>26</v>
      </c>
      <c r="D4" s="25">
        <v>6</v>
      </c>
      <c r="E4" s="23"/>
      <c r="F4" s="23">
        <v>0</v>
      </c>
      <c r="G4" s="23">
        <v>0</v>
      </c>
    </row>
    <row r="5" spans="1:7" x14ac:dyDescent="0.2">
      <c r="A5" s="26">
        <v>43834</v>
      </c>
      <c r="B5" s="25" t="s">
        <v>88</v>
      </c>
      <c r="C5" s="25" t="s">
        <v>23</v>
      </c>
      <c r="D5" s="25">
        <v>6</v>
      </c>
      <c r="E5" s="23"/>
      <c r="F5" s="23">
        <v>1</v>
      </c>
      <c r="G5" s="23">
        <v>1</v>
      </c>
    </row>
    <row r="6" spans="1:7" x14ac:dyDescent="0.2">
      <c r="A6" s="26">
        <v>43835</v>
      </c>
      <c r="B6" s="25" t="s">
        <v>60</v>
      </c>
      <c r="C6" s="25" t="s">
        <v>23</v>
      </c>
      <c r="D6" s="25">
        <v>7</v>
      </c>
      <c r="E6" s="23"/>
      <c r="F6" s="23">
        <v>1</v>
      </c>
      <c r="G6" s="23">
        <v>1</v>
      </c>
    </row>
    <row r="7" spans="1:7" x14ac:dyDescent="0.2">
      <c r="A7" s="26">
        <v>43836</v>
      </c>
      <c r="B7" s="25" t="s">
        <v>60</v>
      </c>
      <c r="C7" s="25" t="s">
        <v>26</v>
      </c>
      <c r="D7" s="25">
        <v>4</v>
      </c>
      <c r="E7" s="23"/>
      <c r="F7" s="23">
        <v>0</v>
      </c>
      <c r="G7" s="23">
        <v>0</v>
      </c>
    </row>
    <row r="8" spans="1:7" x14ac:dyDescent="0.2">
      <c r="A8" s="26">
        <v>43837</v>
      </c>
      <c r="B8" s="23"/>
      <c r="C8" s="25" t="s">
        <v>26</v>
      </c>
      <c r="D8" s="25">
        <v>2</v>
      </c>
      <c r="E8" s="23"/>
      <c r="F8" s="23">
        <v>1</v>
      </c>
      <c r="G8" s="23">
        <v>1</v>
      </c>
    </row>
    <row r="9" spans="1:7" x14ac:dyDescent="0.2">
      <c r="A9" s="26">
        <v>43834</v>
      </c>
      <c r="B9" s="25" t="s">
        <v>59</v>
      </c>
      <c r="C9" s="25" t="s">
        <v>23</v>
      </c>
      <c r="D9" s="25">
        <v>27</v>
      </c>
      <c r="E9" s="23">
        <v>0</v>
      </c>
      <c r="F9" s="23">
        <v>0</v>
      </c>
      <c r="G9" s="23">
        <v>0</v>
      </c>
    </row>
    <row r="10" spans="1:7" x14ac:dyDescent="0.2">
      <c r="A10" s="26">
        <v>43845</v>
      </c>
      <c r="B10" s="25" t="s">
        <v>59</v>
      </c>
      <c r="C10" s="25" t="s">
        <v>23</v>
      </c>
      <c r="D10" s="25">
        <v>26</v>
      </c>
      <c r="E10" s="23">
        <v>1</v>
      </c>
      <c r="F10" s="23">
        <v>0</v>
      </c>
      <c r="G10" s="23">
        <v>0</v>
      </c>
    </row>
    <row r="11" spans="1:7" x14ac:dyDescent="0.2">
      <c r="A11" s="26">
        <v>43852</v>
      </c>
      <c r="B11" s="25" t="s">
        <v>59</v>
      </c>
      <c r="C11" s="25" t="s">
        <v>26</v>
      </c>
      <c r="D11" s="25">
        <v>4</v>
      </c>
      <c r="E11" s="23">
        <v>1</v>
      </c>
      <c r="F11" s="23">
        <v>0</v>
      </c>
      <c r="G11" s="23">
        <v>0</v>
      </c>
    </row>
    <row r="12" spans="1:7" x14ac:dyDescent="0.2">
      <c r="A12" s="26">
        <v>44068</v>
      </c>
      <c r="B12" s="25" t="s">
        <v>59</v>
      </c>
      <c r="C12" s="25" t="s">
        <v>23</v>
      </c>
      <c r="D12" s="25">
        <v>2</v>
      </c>
      <c r="E12" s="23">
        <v>1</v>
      </c>
      <c r="F12" s="23">
        <v>1</v>
      </c>
      <c r="G12" s="23">
        <v>1</v>
      </c>
    </row>
    <row r="13" spans="1:7" x14ac:dyDescent="0.2">
      <c r="A13" s="26">
        <v>43836</v>
      </c>
      <c r="B13" s="25" t="s">
        <v>39</v>
      </c>
      <c r="C13" s="25" t="s">
        <v>23</v>
      </c>
      <c r="D13" s="25">
        <v>43</v>
      </c>
      <c r="E13" s="23">
        <v>0</v>
      </c>
      <c r="F13" s="23">
        <v>0</v>
      </c>
      <c r="G13" s="23">
        <v>0</v>
      </c>
    </row>
    <row r="14" spans="1:7" x14ac:dyDescent="0.2">
      <c r="A14" s="26">
        <v>43852</v>
      </c>
      <c r="B14" s="25" t="s">
        <v>39</v>
      </c>
      <c r="C14" s="25" t="s">
        <v>23</v>
      </c>
      <c r="D14" s="25">
        <v>33</v>
      </c>
      <c r="E14" s="23">
        <v>0</v>
      </c>
      <c r="F14" s="23">
        <v>0</v>
      </c>
      <c r="G14" s="23">
        <v>0</v>
      </c>
    </row>
    <row r="15" spans="1:7" x14ac:dyDescent="0.2">
      <c r="A15" s="26">
        <v>43861</v>
      </c>
      <c r="B15" s="25" t="s">
        <v>39</v>
      </c>
      <c r="C15" s="25" t="s">
        <v>23</v>
      </c>
      <c r="D15" s="25">
        <v>37</v>
      </c>
      <c r="E15" s="23">
        <v>0</v>
      </c>
      <c r="F15" s="23">
        <v>0</v>
      </c>
      <c r="G15" s="23">
        <v>0</v>
      </c>
    </row>
    <row r="16" spans="1:7" x14ac:dyDescent="0.2">
      <c r="A16" s="26">
        <v>43871</v>
      </c>
      <c r="B16" s="25" t="s">
        <v>39</v>
      </c>
      <c r="C16" s="25" t="s">
        <v>26</v>
      </c>
      <c r="D16" s="25">
        <v>1</v>
      </c>
      <c r="E16" s="23">
        <v>1</v>
      </c>
      <c r="F16" s="23">
        <v>0</v>
      </c>
      <c r="G16" s="23">
        <v>0</v>
      </c>
    </row>
    <row r="17" spans="1:7" x14ac:dyDescent="0.2">
      <c r="A17" s="26">
        <v>43873</v>
      </c>
      <c r="B17" s="25" t="s">
        <v>39</v>
      </c>
      <c r="C17" s="25" t="s">
        <v>26</v>
      </c>
      <c r="D17" s="25">
        <v>10</v>
      </c>
      <c r="E17" s="23">
        <v>1</v>
      </c>
      <c r="F17" s="23">
        <v>0</v>
      </c>
      <c r="G17" s="23">
        <v>0</v>
      </c>
    </row>
    <row r="18" spans="1:7" x14ac:dyDescent="0.2">
      <c r="A18" s="26">
        <v>43881</v>
      </c>
      <c r="B18" s="25" t="s">
        <v>39</v>
      </c>
      <c r="C18" s="25" t="s">
        <v>23</v>
      </c>
      <c r="D18" s="25">
        <v>59</v>
      </c>
      <c r="E18" s="23">
        <v>0</v>
      </c>
      <c r="F18" s="23">
        <v>0</v>
      </c>
      <c r="G18" s="23">
        <v>0</v>
      </c>
    </row>
    <row r="19" spans="1:7" x14ac:dyDescent="0.2">
      <c r="A19" s="26">
        <v>43908</v>
      </c>
      <c r="B19" s="25" t="s">
        <v>39</v>
      </c>
      <c r="C19" s="25" t="s">
        <v>23</v>
      </c>
      <c r="D19" s="25">
        <v>7</v>
      </c>
      <c r="E19" s="23">
        <v>1</v>
      </c>
      <c r="F19" s="23">
        <v>1</v>
      </c>
      <c r="G19" s="23">
        <v>1</v>
      </c>
    </row>
    <row r="20" spans="1:7" x14ac:dyDescent="0.2">
      <c r="A20" s="26">
        <v>44078</v>
      </c>
      <c r="B20" s="25" t="s">
        <v>39</v>
      </c>
      <c r="C20" s="25" t="s">
        <v>23</v>
      </c>
      <c r="D20" s="25">
        <v>24</v>
      </c>
      <c r="E20" s="23">
        <v>0</v>
      </c>
      <c r="F20" s="23">
        <v>0</v>
      </c>
      <c r="G20" s="23">
        <v>0</v>
      </c>
    </row>
    <row r="21" spans="1:7" x14ac:dyDescent="0.2">
      <c r="A21" s="26">
        <v>44151</v>
      </c>
      <c r="B21" s="25" t="s">
        <v>56</v>
      </c>
      <c r="C21" s="25" t="s">
        <v>26</v>
      </c>
      <c r="D21" s="25">
        <v>3</v>
      </c>
      <c r="E21" s="23">
        <v>0</v>
      </c>
      <c r="F21" s="23">
        <v>0</v>
      </c>
      <c r="G21" s="23">
        <v>0</v>
      </c>
    </row>
    <row r="22" spans="1:7" x14ac:dyDescent="0.2">
      <c r="A22" s="26">
        <v>43838</v>
      </c>
      <c r="B22" s="25" t="s">
        <v>56</v>
      </c>
      <c r="C22" s="25" t="s">
        <v>23</v>
      </c>
      <c r="D22" s="25">
        <v>6</v>
      </c>
      <c r="E22" s="23">
        <v>1</v>
      </c>
      <c r="F22" s="23">
        <v>1</v>
      </c>
      <c r="G22" s="23">
        <v>1</v>
      </c>
    </row>
    <row r="23" spans="1:7" x14ac:dyDescent="0.2">
      <c r="A23" s="26">
        <v>43844</v>
      </c>
      <c r="B23" s="25" t="s">
        <v>56</v>
      </c>
      <c r="C23" s="25" t="s">
        <v>23</v>
      </c>
      <c r="D23" s="25">
        <v>6</v>
      </c>
      <c r="E23" s="23">
        <v>1</v>
      </c>
      <c r="F23" s="23">
        <v>0</v>
      </c>
      <c r="G23" s="23">
        <v>0</v>
      </c>
    </row>
    <row r="24" spans="1:7" x14ac:dyDescent="0.2">
      <c r="A24" s="26">
        <v>43862</v>
      </c>
      <c r="B24" s="25" t="s">
        <v>56</v>
      </c>
      <c r="C24" s="25" t="s">
        <v>23</v>
      </c>
      <c r="D24" s="25">
        <v>8</v>
      </c>
      <c r="E24" s="23">
        <v>1</v>
      </c>
      <c r="F24" s="23">
        <v>0</v>
      </c>
      <c r="G24" s="23">
        <v>0</v>
      </c>
    </row>
    <row r="25" spans="1:7" x14ac:dyDescent="0.2">
      <c r="A25" s="26">
        <v>43870</v>
      </c>
      <c r="B25" s="25" t="s">
        <v>56</v>
      </c>
      <c r="C25" s="25" t="s">
        <v>23</v>
      </c>
      <c r="D25" s="25">
        <v>13</v>
      </c>
      <c r="E25" s="23">
        <v>1</v>
      </c>
      <c r="F25" s="23">
        <v>1</v>
      </c>
      <c r="G25" s="23">
        <v>1</v>
      </c>
    </row>
    <row r="26" spans="1:7" x14ac:dyDescent="0.2">
      <c r="A26" s="26">
        <v>43866</v>
      </c>
      <c r="B26" s="25" t="s">
        <v>56</v>
      </c>
      <c r="C26" s="25" t="s">
        <v>26</v>
      </c>
      <c r="D26" s="25">
        <v>30</v>
      </c>
      <c r="E26" s="23">
        <v>1</v>
      </c>
      <c r="F26" s="23">
        <v>0</v>
      </c>
      <c r="G26" s="23">
        <v>0</v>
      </c>
    </row>
    <row r="27" spans="1:7" x14ac:dyDescent="0.2">
      <c r="A27" s="26">
        <v>43871</v>
      </c>
      <c r="B27" s="25" t="s">
        <v>56</v>
      </c>
      <c r="C27" s="25" t="s">
        <v>26</v>
      </c>
      <c r="D27" s="25">
        <v>3</v>
      </c>
      <c r="E27" s="23">
        <v>1</v>
      </c>
      <c r="F27" s="23">
        <v>0</v>
      </c>
      <c r="G27" s="23">
        <v>0</v>
      </c>
    </row>
    <row r="28" spans="1:7" x14ac:dyDescent="0.2">
      <c r="A28" s="26">
        <v>43886</v>
      </c>
      <c r="B28" s="25" t="s">
        <v>56</v>
      </c>
      <c r="C28" s="25" t="s">
        <v>26</v>
      </c>
      <c r="D28" s="25" t="s">
        <v>89</v>
      </c>
      <c r="E28" s="23">
        <v>1</v>
      </c>
      <c r="F28" s="25">
        <v>1</v>
      </c>
      <c r="G28" s="25">
        <v>1</v>
      </c>
    </row>
    <row r="29" spans="1:7" x14ac:dyDescent="0.2">
      <c r="A29" s="26">
        <v>43887</v>
      </c>
      <c r="B29" s="25" t="s">
        <v>56</v>
      </c>
      <c r="C29" s="25" t="s">
        <v>26</v>
      </c>
      <c r="D29" s="25">
        <v>4</v>
      </c>
      <c r="E29" s="25"/>
      <c r="F29" s="25">
        <v>0</v>
      </c>
      <c r="G29" s="25">
        <v>0</v>
      </c>
    </row>
    <row r="30" spans="1:7" x14ac:dyDescent="0.2">
      <c r="A30" s="26">
        <v>43910</v>
      </c>
      <c r="B30" s="25" t="s">
        <v>56</v>
      </c>
      <c r="C30" s="25" t="s">
        <v>26</v>
      </c>
      <c r="D30" s="25">
        <v>6</v>
      </c>
      <c r="E30" s="25">
        <v>1</v>
      </c>
      <c r="F30" s="25">
        <v>1</v>
      </c>
      <c r="G30" s="25">
        <v>1</v>
      </c>
    </row>
    <row r="31" spans="1:7" x14ac:dyDescent="0.2">
      <c r="A31" s="26">
        <v>43911</v>
      </c>
      <c r="B31" s="25" t="s">
        <v>56</v>
      </c>
      <c r="C31" s="25" t="s">
        <v>26</v>
      </c>
      <c r="D31" s="25">
        <v>10</v>
      </c>
      <c r="E31" s="25"/>
      <c r="F31" s="25">
        <v>0</v>
      </c>
      <c r="G31" s="25">
        <v>0</v>
      </c>
    </row>
    <row r="32" spans="1:7" x14ac:dyDescent="0.2">
      <c r="A32" s="26">
        <v>43912</v>
      </c>
      <c r="B32" s="25"/>
      <c r="C32" s="25" t="s">
        <v>26</v>
      </c>
      <c r="D32" s="25">
        <v>2</v>
      </c>
      <c r="E32" s="25"/>
      <c r="F32" s="25">
        <v>1</v>
      </c>
      <c r="G32" s="25">
        <v>1</v>
      </c>
    </row>
    <row r="33" spans="1:7" x14ac:dyDescent="0.2">
      <c r="A33" s="26">
        <v>43839</v>
      </c>
      <c r="B33" s="25" t="s">
        <v>54</v>
      </c>
      <c r="C33" s="25" t="s">
        <v>23</v>
      </c>
      <c r="D33" s="25">
        <v>23</v>
      </c>
      <c r="E33" s="25">
        <v>0</v>
      </c>
      <c r="F33" s="25">
        <v>1</v>
      </c>
      <c r="G33" s="25">
        <v>1</v>
      </c>
    </row>
    <row r="34" spans="1:7" x14ac:dyDescent="0.2">
      <c r="A34" s="26">
        <v>43846</v>
      </c>
      <c r="B34" s="25" t="s">
        <v>22</v>
      </c>
      <c r="C34" s="25" t="s">
        <v>26</v>
      </c>
      <c r="D34" s="25">
        <v>4</v>
      </c>
      <c r="E34" s="25">
        <v>1</v>
      </c>
      <c r="F34" s="25">
        <v>1</v>
      </c>
      <c r="G34" s="25">
        <v>1</v>
      </c>
    </row>
    <row r="35" spans="1:7" x14ac:dyDescent="0.2">
      <c r="A35" s="26">
        <v>43852</v>
      </c>
      <c r="B35" s="25" t="s">
        <v>22</v>
      </c>
      <c r="C35" s="25" t="s">
        <v>23</v>
      </c>
      <c r="D35" s="25">
        <v>28</v>
      </c>
      <c r="E35" s="25">
        <v>0</v>
      </c>
      <c r="F35" s="25">
        <v>0</v>
      </c>
      <c r="G35" s="25">
        <v>0</v>
      </c>
    </row>
    <row r="36" spans="1:7" x14ac:dyDescent="0.2">
      <c r="A36" s="26">
        <v>44157</v>
      </c>
      <c r="B36" s="25" t="s">
        <v>22</v>
      </c>
      <c r="C36" s="25" t="s">
        <v>26</v>
      </c>
      <c r="D36" s="25">
        <v>3</v>
      </c>
      <c r="E36" s="25">
        <v>1</v>
      </c>
      <c r="F36" s="25">
        <v>1</v>
      </c>
      <c r="G36" s="25">
        <v>1</v>
      </c>
    </row>
    <row r="37" spans="1:7" x14ac:dyDescent="0.2">
      <c r="A37" s="26">
        <v>44183</v>
      </c>
      <c r="B37" s="25" t="s">
        <v>22</v>
      </c>
      <c r="C37" s="25" t="s">
        <v>23</v>
      </c>
      <c r="D37" s="25">
        <v>8</v>
      </c>
      <c r="E37" s="25">
        <v>1</v>
      </c>
      <c r="F37" s="25">
        <v>1</v>
      </c>
      <c r="G37" s="25">
        <v>1</v>
      </c>
    </row>
    <row r="38" spans="1:7" x14ac:dyDescent="0.2">
      <c r="A38" s="26">
        <v>43846</v>
      </c>
      <c r="B38" s="25" t="s">
        <v>76</v>
      </c>
      <c r="C38" s="25" t="s">
        <v>26</v>
      </c>
      <c r="D38" s="25">
        <v>9.5</v>
      </c>
      <c r="E38" s="25">
        <v>1</v>
      </c>
      <c r="F38" s="25">
        <v>0</v>
      </c>
      <c r="G38" s="25">
        <v>0</v>
      </c>
    </row>
    <row r="39" spans="1:7" x14ac:dyDescent="0.2">
      <c r="A39" s="26">
        <v>43848</v>
      </c>
      <c r="B39" s="25" t="s">
        <v>70</v>
      </c>
      <c r="C39" s="25" t="s">
        <v>23</v>
      </c>
      <c r="D39" s="25">
        <v>15</v>
      </c>
      <c r="E39" s="25">
        <v>1</v>
      </c>
      <c r="F39" s="25">
        <v>1</v>
      </c>
      <c r="G39" s="25">
        <v>1</v>
      </c>
    </row>
    <row r="40" spans="1:7" x14ac:dyDescent="0.2">
      <c r="A40" s="26">
        <v>43894</v>
      </c>
      <c r="B40" s="25" t="s">
        <v>70</v>
      </c>
      <c r="C40" s="25" t="s">
        <v>23</v>
      </c>
      <c r="D40" s="25">
        <v>34</v>
      </c>
      <c r="E40" s="25">
        <v>1</v>
      </c>
      <c r="F40" s="25">
        <v>0</v>
      </c>
      <c r="G40" s="25">
        <v>0</v>
      </c>
    </row>
    <row r="41" spans="1:7" x14ac:dyDescent="0.2">
      <c r="A41" s="26">
        <v>44060</v>
      </c>
      <c r="B41" s="25" t="s">
        <v>70</v>
      </c>
      <c r="C41" s="25" t="s">
        <v>23</v>
      </c>
      <c r="D41" s="25">
        <v>3</v>
      </c>
      <c r="E41" s="25">
        <v>1</v>
      </c>
      <c r="F41" s="25">
        <v>1</v>
      </c>
      <c r="G41" s="25">
        <v>1</v>
      </c>
    </row>
    <row r="42" spans="1:7" x14ac:dyDescent="0.2">
      <c r="A42" s="26">
        <v>43853</v>
      </c>
      <c r="B42" s="25" t="s">
        <v>33</v>
      </c>
      <c r="C42" s="25" t="s">
        <v>26</v>
      </c>
      <c r="D42" s="25">
        <v>4</v>
      </c>
      <c r="E42" s="25">
        <v>1</v>
      </c>
      <c r="F42" s="25">
        <v>0</v>
      </c>
      <c r="G42" s="25">
        <v>0</v>
      </c>
    </row>
    <row r="43" spans="1:7" x14ac:dyDescent="0.2">
      <c r="A43" s="26">
        <v>43854</v>
      </c>
      <c r="B43" s="25" t="s">
        <v>33</v>
      </c>
      <c r="C43" s="25" t="s">
        <v>26</v>
      </c>
      <c r="D43" s="25">
        <v>2.5</v>
      </c>
      <c r="E43" s="25"/>
      <c r="F43" s="25">
        <v>1</v>
      </c>
      <c r="G43" s="25">
        <v>1</v>
      </c>
    </row>
    <row r="44" spans="1:7" x14ac:dyDescent="0.2">
      <c r="A44" s="26">
        <v>43906</v>
      </c>
      <c r="B44" s="25" t="s">
        <v>33</v>
      </c>
      <c r="C44" s="25" t="s">
        <v>26</v>
      </c>
      <c r="D44" s="25">
        <v>6</v>
      </c>
      <c r="E44" s="25">
        <v>1</v>
      </c>
      <c r="F44" s="25">
        <v>0</v>
      </c>
      <c r="G44" s="25">
        <v>0</v>
      </c>
    </row>
    <row r="45" spans="1:7" x14ac:dyDescent="0.2">
      <c r="A45" s="26">
        <v>44183</v>
      </c>
      <c r="B45" s="25" t="s">
        <v>33</v>
      </c>
      <c r="C45" s="25" t="s">
        <v>23</v>
      </c>
      <c r="D45" s="25" t="s">
        <v>90</v>
      </c>
      <c r="E45" s="25">
        <v>1</v>
      </c>
      <c r="F45" s="25">
        <v>1</v>
      </c>
      <c r="G45" s="25">
        <v>1</v>
      </c>
    </row>
    <row r="46" spans="1:7" x14ac:dyDescent="0.2">
      <c r="A46" s="26">
        <v>43855</v>
      </c>
      <c r="B46" s="25" t="s">
        <v>50</v>
      </c>
      <c r="C46" s="25" t="s">
        <v>26</v>
      </c>
      <c r="D46" s="25">
        <v>3</v>
      </c>
      <c r="E46" s="25">
        <v>1</v>
      </c>
      <c r="F46" s="25">
        <v>1</v>
      </c>
      <c r="G46" s="25">
        <v>1</v>
      </c>
    </row>
    <row r="47" spans="1:7" x14ac:dyDescent="0.2">
      <c r="A47" s="26">
        <v>43885</v>
      </c>
      <c r="B47" s="25" t="s">
        <v>50</v>
      </c>
      <c r="C47" s="25" t="s">
        <v>26</v>
      </c>
      <c r="D47" s="25">
        <v>2.5</v>
      </c>
      <c r="E47" s="25">
        <v>1</v>
      </c>
      <c r="F47" s="25">
        <v>1</v>
      </c>
      <c r="G47" s="25">
        <v>1</v>
      </c>
    </row>
    <row r="48" spans="1:7" x14ac:dyDescent="0.2">
      <c r="A48" s="26">
        <v>44029</v>
      </c>
      <c r="B48" s="25" t="s">
        <v>50</v>
      </c>
      <c r="C48" s="25" t="s">
        <v>26</v>
      </c>
      <c r="D48" s="25">
        <v>8</v>
      </c>
      <c r="E48" s="25"/>
      <c r="F48" s="25">
        <v>1</v>
      </c>
      <c r="G48" s="25">
        <v>1</v>
      </c>
    </row>
    <row r="49" spans="1:7" x14ac:dyDescent="0.2">
      <c r="A49" s="26">
        <v>43857</v>
      </c>
      <c r="B49" s="25" t="s">
        <v>73</v>
      </c>
      <c r="C49" s="25" t="s">
        <v>26</v>
      </c>
      <c r="D49" s="25">
        <v>87</v>
      </c>
      <c r="E49" s="25">
        <v>0</v>
      </c>
      <c r="F49" s="25">
        <v>0</v>
      </c>
      <c r="G49" s="25">
        <v>0</v>
      </c>
    </row>
    <row r="50" spans="1:7" x14ac:dyDescent="0.2">
      <c r="A50" s="26">
        <v>43862</v>
      </c>
      <c r="B50" s="25" t="s">
        <v>73</v>
      </c>
      <c r="C50" s="25" t="s">
        <v>26</v>
      </c>
      <c r="D50" s="25">
        <v>10</v>
      </c>
      <c r="E50" s="25">
        <v>1</v>
      </c>
      <c r="F50" s="25">
        <v>0</v>
      </c>
      <c r="G50" s="25">
        <v>0</v>
      </c>
    </row>
    <row r="51" spans="1:7" x14ac:dyDescent="0.2">
      <c r="A51" s="26">
        <v>43874</v>
      </c>
      <c r="B51" s="25" t="s">
        <v>73</v>
      </c>
      <c r="C51" s="25" t="s">
        <v>26</v>
      </c>
      <c r="D51" s="25">
        <v>10</v>
      </c>
      <c r="E51" s="25">
        <v>1</v>
      </c>
      <c r="F51" s="25">
        <v>1</v>
      </c>
      <c r="G51" s="25">
        <v>1</v>
      </c>
    </row>
    <row r="52" spans="1:7" x14ac:dyDescent="0.2">
      <c r="A52" s="26">
        <v>43859</v>
      </c>
      <c r="B52" s="25" t="s">
        <v>82</v>
      </c>
      <c r="C52" s="25" t="s">
        <v>26</v>
      </c>
      <c r="D52" s="25">
        <v>8</v>
      </c>
      <c r="E52" s="25">
        <v>1</v>
      </c>
      <c r="F52" s="25">
        <v>1</v>
      </c>
      <c r="G52" s="25">
        <v>1</v>
      </c>
    </row>
    <row r="53" spans="1:7" x14ac:dyDescent="0.2">
      <c r="A53" s="26">
        <v>43888</v>
      </c>
      <c r="B53" s="25" t="s">
        <v>82</v>
      </c>
      <c r="C53" s="25" t="s">
        <v>26</v>
      </c>
      <c r="D53" s="25">
        <v>4</v>
      </c>
      <c r="E53" s="25">
        <v>1</v>
      </c>
      <c r="F53" s="25">
        <v>1</v>
      </c>
      <c r="G53" s="25">
        <v>1</v>
      </c>
    </row>
    <row r="54" spans="1:7" x14ac:dyDescent="0.2">
      <c r="A54" s="26">
        <v>43997</v>
      </c>
      <c r="B54" s="25" t="s">
        <v>82</v>
      </c>
      <c r="C54" s="25" t="s">
        <v>23</v>
      </c>
      <c r="D54" s="25">
        <v>5</v>
      </c>
      <c r="E54" s="25">
        <v>1</v>
      </c>
      <c r="F54" s="25">
        <v>0</v>
      </c>
      <c r="G54" s="25">
        <v>0</v>
      </c>
    </row>
    <row r="55" spans="1:7" x14ac:dyDescent="0.2">
      <c r="A55" s="26">
        <v>43853</v>
      </c>
      <c r="B55" s="25" t="s">
        <v>46</v>
      </c>
      <c r="C55" s="25" t="s">
        <v>26</v>
      </c>
      <c r="D55" s="25">
        <v>2</v>
      </c>
      <c r="E55" s="25">
        <v>1</v>
      </c>
      <c r="F55" s="25">
        <v>0</v>
      </c>
      <c r="G55" s="25">
        <v>0</v>
      </c>
    </row>
    <row r="56" spans="1:7" x14ac:dyDescent="0.2">
      <c r="A56" s="26">
        <v>43861</v>
      </c>
      <c r="B56" s="25" t="s">
        <v>46</v>
      </c>
      <c r="C56" s="25" t="s">
        <v>26</v>
      </c>
      <c r="D56" s="25">
        <v>4.0999999999999996</v>
      </c>
      <c r="E56" s="25">
        <v>1</v>
      </c>
      <c r="F56" s="25">
        <v>1</v>
      </c>
      <c r="G56" s="25">
        <v>1</v>
      </c>
    </row>
    <row r="57" spans="1:7" x14ac:dyDescent="0.2">
      <c r="A57" s="26">
        <v>43893</v>
      </c>
      <c r="B57" s="25" t="s">
        <v>46</v>
      </c>
      <c r="C57" s="25" t="s">
        <v>26</v>
      </c>
      <c r="D57" s="25">
        <v>10</v>
      </c>
      <c r="E57" s="25">
        <v>1</v>
      </c>
      <c r="F57" s="25">
        <v>1</v>
      </c>
      <c r="G57" s="25">
        <v>1</v>
      </c>
    </row>
    <row r="58" spans="1:7" x14ac:dyDescent="0.2">
      <c r="A58" s="26">
        <v>44138</v>
      </c>
      <c r="B58" s="25" t="s">
        <v>46</v>
      </c>
      <c r="C58" s="25" t="s">
        <v>26</v>
      </c>
      <c r="D58" s="25">
        <v>2</v>
      </c>
      <c r="E58" s="25">
        <v>1</v>
      </c>
      <c r="F58" s="25">
        <v>1</v>
      </c>
      <c r="G58" s="25">
        <v>1</v>
      </c>
    </row>
    <row r="59" spans="1:7" x14ac:dyDescent="0.2">
      <c r="A59" s="26">
        <v>43833</v>
      </c>
      <c r="B59" s="25" t="s">
        <v>25</v>
      </c>
      <c r="C59" s="25" t="s">
        <v>26</v>
      </c>
      <c r="D59" s="25">
        <v>17</v>
      </c>
      <c r="E59" s="25">
        <v>1</v>
      </c>
      <c r="F59" s="25">
        <v>0</v>
      </c>
      <c r="G59" s="25">
        <v>0</v>
      </c>
    </row>
    <row r="60" spans="1:7" x14ac:dyDescent="0.2">
      <c r="A60" s="26">
        <v>43834</v>
      </c>
      <c r="B60" s="25" t="s">
        <v>25</v>
      </c>
      <c r="C60" s="25" t="s">
        <v>26</v>
      </c>
      <c r="D60" s="25">
        <v>4</v>
      </c>
      <c r="E60" s="25"/>
      <c r="F60" s="25">
        <v>1</v>
      </c>
      <c r="G60" s="25">
        <v>1</v>
      </c>
    </row>
    <row r="61" spans="1:7" x14ac:dyDescent="0.2">
      <c r="A61" s="26">
        <v>43865</v>
      </c>
      <c r="B61" s="25" t="s">
        <v>31</v>
      </c>
      <c r="C61" s="25" t="s">
        <v>23</v>
      </c>
      <c r="D61" s="25">
        <v>56</v>
      </c>
      <c r="E61" s="25">
        <v>0</v>
      </c>
      <c r="F61" s="25">
        <v>0</v>
      </c>
      <c r="G61" s="25">
        <v>0</v>
      </c>
    </row>
    <row r="62" spans="1:7" x14ac:dyDescent="0.2">
      <c r="A62" s="26">
        <v>43896</v>
      </c>
      <c r="B62" s="25" t="s">
        <v>31</v>
      </c>
      <c r="C62" s="25" t="s">
        <v>23</v>
      </c>
      <c r="D62" s="25">
        <v>13</v>
      </c>
      <c r="E62" s="25">
        <v>1</v>
      </c>
      <c r="F62" s="25">
        <v>1</v>
      </c>
      <c r="G62" s="25">
        <v>1</v>
      </c>
    </row>
    <row r="63" spans="1:7" x14ac:dyDescent="0.2">
      <c r="A63" s="26">
        <v>43909</v>
      </c>
      <c r="B63" s="25" t="s">
        <v>31</v>
      </c>
      <c r="C63" s="25" t="s">
        <v>23</v>
      </c>
      <c r="D63" s="25">
        <v>6</v>
      </c>
      <c r="E63" s="25">
        <v>1</v>
      </c>
      <c r="F63" s="25">
        <v>0</v>
      </c>
      <c r="G63" s="25">
        <v>0</v>
      </c>
    </row>
    <row r="64" spans="1:7" x14ac:dyDescent="0.2">
      <c r="A64" s="26">
        <v>43913</v>
      </c>
      <c r="B64" s="25" t="s">
        <v>31</v>
      </c>
      <c r="C64" s="25" t="s">
        <v>23</v>
      </c>
      <c r="D64" s="25">
        <v>19</v>
      </c>
      <c r="E64" s="25">
        <v>1</v>
      </c>
      <c r="F64" s="25">
        <v>1</v>
      </c>
      <c r="G64" s="25">
        <v>1</v>
      </c>
    </row>
    <row r="65" spans="1:7" x14ac:dyDescent="0.2">
      <c r="A65" s="26">
        <v>43867</v>
      </c>
      <c r="B65" s="25" t="s">
        <v>57</v>
      </c>
      <c r="C65" s="25" t="s">
        <v>26</v>
      </c>
      <c r="D65" s="25">
        <v>27</v>
      </c>
      <c r="E65" s="25">
        <v>1</v>
      </c>
      <c r="F65" s="25">
        <v>0</v>
      </c>
      <c r="G65" s="25">
        <v>0</v>
      </c>
    </row>
    <row r="66" spans="1:7" x14ac:dyDescent="0.2">
      <c r="A66" s="26">
        <v>43866</v>
      </c>
      <c r="B66" s="25" t="s">
        <v>35</v>
      </c>
      <c r="C66" s="25" t="s">
        <v>26</v>
      </c>
      <c r="D66" s="25">
        <v>6</v>
      </c>
      <c r="E66" s="25">
        <v>1</v>
      </c>
      <c r="F66" s="25">
        <v>0</v>
      </c>
      <c r="G66" s="25">
        <v>0</v>
      </c>
    </row>
    <row r="67" spans="1:7" x14ac:dyDescent="0.2">
      <c r="A67" s="26">
        <v>43867</v>
      </c>
      <c r="B67" s="25" t="s">
        <v>72</v>
      </c>
      <c r="C67" s="25" t="s">
        <v>23</v>
      </c>
      <c r="D67" s="25">
        <v>4</v>
      </c>
      <c r="E67" s="25">
        <v>1</v>
      </c>
      <c r="F67" s="25">
        <v>1</v>
      </c>
      <c r="G67" s="25">
        <v>1</v>
      </c>
    </row>
    <row r="68" spans="1:7" x14ac:dyDescent="0.2">
      <c r="A68" s="26">
        <v>43872</v>
      </c>
      <c r="B68" s="25" t="s">
        <v>68</v>
      </c>
      <c r="C68" s="25" t="s">
        <v>23</v>
      </c>
      <c r="D68" s="25">
        <v>4</v>
      </c>
      <c r="E68" s="25">
        <v>1</v>
      </c>
      <c r="F68" s="25">
        <v>0</v>
      </c>
      <c r="G68" s="25">
        <v>0</v>
      </c>
    </row>
    <row r="69" spans="1:7" x14ac:dyDescent="0.2">
      <c r="A69" s="26">
        <v>43913</v>
      </c>
      <c r="B69" s="25" t="s">
        <v>68</v>
      </c>
      <c r="C69" s="25" t="s">
        <v>23</v>
      </c>
      <c r="D69" s="25">
        <v>21</v>
      </c>
      <c r="E69" s="25">
        <v>0</v>
      </c>
      <c r="F69" s="25">
        <v>1</v>
      </c>
      <c r="G69" s="25">
        <v>1</v>
      </c>
    </row>
    <row r="70" spans="1:7" x14ac:dyDescent="0.2">
      <c r="A70" s="26">
        <v>43873</v>
      </c>
      <c r="B70" s="25" t="s">
        <v>81</v>
      </c>
      <c r="C70" s="25" t="s">
        <v>26</v>
      </c>
      <c r="D70" s="25">
        <v>19</v>
      </c>
      <c r="E70" s="25">
        <v>1</v>
      </c>
      <c r="F70" s="25">
        <v>0</v>
      </c>
      <c r="G70" s="25">
        <v>0</v>
      </c>
    </row>
    <row r="71" spans="1:7" x14ac:dyDescent="0.2">
      <c r="A71" s="26">
        <v>43889</v>
      </c>
      <c r="B71" s="25" t="s">
        <v>28</v>
      </c>
      <c r="C71" s="25" t="s">
        <v>23</v>
      </c>
      <c r="D71" s="25">
        <v>14</v>
      </c>
      <c r="E71" s="25">
        <v>1</v>
      </c>
      <c r="F71" s="25">
        <v>1</v>
      </c>
      <c r="G71" s="25">
        <v>1</v>
      </c>
    </row>
    <row r="72" spans="1:7" x14ac:dyDescent="0.2">
      <c r="A72" s="26">
        <v>43895</v>
      </c>
      <c r="B72" s="25" t="s">
        <v>28</v>
      </c>
      <c r="C72" s="25" t="s">
        <v>26</v>
      </c>
      <c r="D72" s="25">
        <v>4</v>
      </c>
      <c r="E72" s="25">
        <v>1</v>
      </c>
      <c r="F72" s="25">
        <v>0</v>
      </c>
      <c r="G72" s="25">
        <v>0</v>
      </c>
    </row>
    <row r="73" spans="1:7" x14ac:dyDescent="0.2">
      <c r="A73" s="26">
        <v>43906</v>
      </c>
      <c r="B73" s="25" t="s">
        <v>28</v>
      </c>
      <c r="C73" s="25" t="s">
        <v>26</v>
      </c>
      <c r="D73" s="25">
        <v>5</v>
      </c>
      <c r="E73" s="25">
        <v>1</v>
      </c>
      <c r="F73" s="25">
        <v>0</v>
      </c>
      <c r="G73" s="25">
        <v>0</v>
      </c>
    </row>
    <row r="74" spans="1:7" x14ac:dyDescent="0.2">
      <c r="A74" s="26">
        <v>43910</v>
      </c>
      <c r="B74" s="25" t="s">
        <v>28</v>
      </c>
      <c r="C74" s="25" t="s">
        <v>26</v>
      </c>
      <c r="D74" s="25">
        <v>4</v>
      </c>
      <c r="E74" s="25">
        <v>1</v>
      </c>
      <c r="F74" s="25">
        <v>1</v>
      </c>
      <c r="G74" s="25">
        <v>1</v>
      </c>
    </row>
    <row r="75" spans="1:7" x14ac:dyDescent="0.2">
      <c r="A75" s="26">
        <v>43910</v>
      </c>
      <c r="B75" s="25" t="s">
        <v>28</v>
      </c>
      <c r="C75" s="25" t="s">
        <v>26</v>
      </c>
      <c r="D75" s="25">
        <v>4</v>
      </c>
      <c r="E75" s="25">
        <v>1</v>
      </c>
      <c r="F75" s="25">
        <v>0</v>
      </c>
      <c r="G75" s="25">
        <v>0</v>
      </c>
    </row>
    <row r="76" spans="1:7" x14ac:dyDescent="0.2">
      <c r="A76" s="26">
        <v>44032</v>
      </c>
      <c r="B76" s="25" t="s">
        <v>28</v>
      </c>
      <c r="C76" s="25" t="s">
        <v>23</v>
      </c>
      <c r="D76" s="25">
        <v>6</v>
      </c>
      <c r="E76" s="25">
        <v>1</v>
      </c>
      <c r="F76" s="25">
        <v>0</v>
      </c>
      <c r="G76" s="25">
        <v>0</v>
      </c>
    </row>
    <row r="77" spans="1:7" x14ac:dyDescent="0.2">
      <c r="A77" s="26">
        <v>43890</v>
      </c>
      <c r="B77" s="25" t="s">
        <v>53</v>
      </c>
      <c r="C77" s="25" t="s">
        <v>26</v>
      </c>
      <c r="D77" s="25">
        <v>18</v>
      </c>
      <c r="E77" s="25">
        <v>1</v>
      </c>
      <c r="F77" s="25">
        <v>1</v>
      </c>
      <c r="G77" s="25">
        <v>1</v>
      </c>
    </row>
    <row r="78" spans="1:7" x14ac:dyDescent="0.2">
      <c r="A78" s="26">
        <v>43900</v>
      </c>
      <c r="B78" s="25" t="s">
        <v>53</v>
      </c>
      <c r="C78" s="25" t="s">
        <v>26</v>
      </c>
      <c r="D78" s="25">
        <v>8</v>
      </c>
      <c r="E78" s="25">
        <v>0</v>
      </c>
      <c r="F78" s="25">
        <v>1</v>
      </c>
      <c r="G78" s="25">
        <v>1</v>
      </c>
    </row>
    <row r="79" spans="1:7" x14ac:dyDescent="0.2">
      <c r="A79" s="26">
        <v>43901</v>
      </c>
      <c r="B79" s="25" t="s">
        <v>53</v>
      </c>
      <c r="C79" s="25" t="s">
        <v>23</v>
      </c>
      <c r="D79" s="25">
        <v>18</v>
      </c>
      <c r="E79" s="25">
        <v>1</v>
      </c>
      <c r="F79" s="25">
        <v>0</v>
      </c>
      <c r="G79" s="25">
        <v>0</v>
      </c>
    </row>
    <row r="80" spans="1:7" x14ac:dyDescent="0.2">
      <c r="A80" s="26">
        <v>43891</v>
      </c>
      <c r="B80" s="25" t="s">
        <v>78</v>
      </c>
      <c r="C80" s="25" t="s">
        <v>23</v>
      </c>
      <c r="D80" s="25">
        <v>18</v>
      </c>
      <c r="E80" s="25">
        <v>0</v>
      </c>
      <c r="F80" s="25">
        <v>0</v>
      </c>
      <c r="G80" s="25">
        <v>0</v>
      </c>
    </row>
    <row r="81" spans="1:7" x14ac:dyDescent="0.2">
      <c r="A81" s="26">
        <v>43866</v>
      </c>
      <c r="B81" s="25" t="s">
        <v>37</v>
      </c>
      <c r="C81" s="25" t="s">
        <v>23</v>
      </c>
      <c r="D81" s="25">
        <v>15</v>
      </c>
      <c r="E81" s="25">
        <v>1</v>
      </c>
      <c r="F81" s="25"/>
      <c r="G81" s="25"/>
    </row>
    <row r="82" spans="1:7" x14ac:dyDescent="0.2">
      <c r="A82" s="26">
        <v>43934</v>
      </c>
      <c r="B82" s="25" t="s">
        <v>37</v>
      </c>
      <c r="C82" s="25" t="s">
        <v>26</v>
      </c>
      <c r="D82" s="25">
        <v>6</v>
      </c>
      <c r="E82" s="25">
        <v>1</v>
      </c>
      <c r="F82" s="25">
        <v>1</v>
      </c>
      <c r="G82" s="25">
        <v>1</v>
      </c>
    </row>
    <row r="83" spans="1:7" x14ac:dyDescent="0.2">
      <c r="A83" s="26">
        <v>44093</v>
      </c>
      <c r="B83" s="25" t="s">
        <v>37</v>
      </c>
      <c r="C83" s="25" t="s">
        <v>26</v>
      </c>
      <c r="D83" s="25">
        <v>1</v>
      </c>
      <c r="E83" s="25">
        <v>1</v>
      </c>
      <c r="F83" s="25">
        <v>0</v>
      </c>
      <c r="G83" s="25">
        <v>0</v>
      </c>
    </row>
    <row r="84" spans="1:7" x14ac:dyDescent="0.2">
      <c r="A84" s="26">
        <v>44156</v>
      </c>
      <c r="B84" s="25" t="s">
        <v>37</v>
      </c>
      <c r="C84" s="25" t="s">
        <v>23</v>
      </c>
      <c r="D84" s="25">
        <v>4</v>
      </c>
      <c r="E84" s="25">
        <v>1</v>
      </c>
      <c r="F84" s="25">
        <v>1</v>
      </c>
      <c r="G84" s="25">
        <v>1</v>
      </c>
    </row>
    <row r="85" spans="1:7" x14ac:dyDescent="0.2">
      <c r="A85" s="26">
        <v>36605</v>
      </c>
      <c r="B85" s="25" t="s">
        <v>87</v>
      </c>
      <c r="C85" s="25" t="s">
        <v>23</v>
      </c>
      <c r="D85" s="25">
        <v>24</v>
      </c>
      <c r="E85" s="25">
        <v>0</v>
      </c>
      <c r="F85" s="25">
        <v>1</v>
      </c>
      <c r="G85" s="25">
        <v>1</v>
      </c>
    </row>
    <row r="86" spans="1:7" x14ac:dyDescent="0.2">
      <c r="A86" s="26">
        <v>43880</v>
      </c>
      <c r="B86" s="25" t="s">
        <v>48</v>
      </c>
      <c r="C86" s="25" t="s">
        <v>26</v>
      </c>
      <c r="D86" s="25">
        <v>16</v>
      </c>
      <c r="E86" s="25">
        <v>0</v>
      </c>
      <c r="F86" s="25">
        <v>0</v>
      </c>
      <c r="G86" s="25">
        <v>0</v>
      </c>
    </row>
    <row r="87" spans="1:7" x14ac:dyDescent="0.2">
      <c r="A87" s="26">
        <v>43935</v>
      </c>
      <c r="B87" s="25" t="s">
        <v>48</v>
      </c>
      <c r="C87" s="25" t="s">
        <v>26</v>
      </c>
      <c r="D87" s="25" t="s">
        <v>91</v>
      </c>
      <c r="E87" s="25">
        <v>1</v>
      </c>
      <c r="F87" s="25">
        <v>1</v>
      </c>
      <c r="G87" s="25">
        <v>1</v>
      </c>
    </row>
    <row r="88" spans="1:7" x14ac:dyDescent="0.2">
      <c r="A88" s="26">
        <v>43927</v>
      </c>
      <c r="B88" s="25" t="s">
        <v>48</v>
      </c>
      <c r="C88" s="25" t="s">
        <v>23</v>
      </c>
      <c r="D88" s="25">
        <v>53</v>
      </c>
      <c r="E88" s="25">
        <v>0</v>
      </c>
      <c r="F88" s="25">
        <v>1</v>
      </c>
      <c r="G88" s="25">
        <v>1</v>
      </c>
    </row>
    <row r="89" spans="1:7" x14ac:dyDescent="0.2">
      <c r="A89" s="26">
        <v>44055</v>
      </c>
      <c r="B89" s="25" t="s">
        <v>48</v>
      </c>
      <c r="C89" s="25" t="s">
        <v>26</v>
      </c>
      <c r="D89" s="25">
        <v>3</v>
      </c>
      <c r="E89" s="25">
        <v>1</v>
      </c>
      <c r="F89" s="25">
        <v>1</v>
      </c>
      <c r="G89" s="25">
        <v>1</v>
      </c>
    </row>
    <row r="90" spans="1:7" x14ac:dyDescent="0.2">
      <c r="A90" s="26">
        <v>44065</v>
      </c>
      <c r="B90" s="25" t="s">
        <v>48</v>
      </c>
      <c r="C90" s="25" t="s">
        <v>23</v>
      </c>
      <c r="D90" s="25">
        <v>25</v>
      </c>
      <c r="E90" s="25">
        <v>0</v>
      </c>
      <c r="F90" s="25">
        <v>1</v>
      </c>
      <c r="G90" s="25">
        <v>1</v>
      </c>
    </row>
    <row r="91" spans="1:7" x14ac:dyDescent="0.2">
      <c r="A91" s="26">
        <v>43924</v>
      </c>
      <c r="B91" s="25" t="s">
        <v>44</v>
      </c>
      <c r="C91" s="25" t="s">
        <v>23</v>
      </c>
      <c r="D91" s="25">
        <v>28</v>
      </c>
      <c r="E91" s="25">
        <v>0</v>
      </c>
      <c r="F91" s="25">
        <v>0</v>
      </c>
      <c r="G91" s="25">
        <v>0</v>
      </c>
    </row>
    <row r="92" spans="1:7" x14ac:dyDescent="0.2">
      <c r="A92" s="26">
        <v>43925</v>
      </c>
      <c r="B92" s="25" t="s">
        <v>44</v>
      </c>
      <c r="C92" s="25" t="s">
        <v>26</v>
      </c>
      <c r="D92" s="25">
        <v>3</v>
      </c>
      <c r="E92" s="25"/>
      <c r="F92" s="25">
        <v>1</v>
      </c>
      <c r="G92" s="25">
        <v>1</v>
      </c>
    </row>
    <row r="93" spans="1:7" x14ac:dyDescent="0.2">
      <c r="A93" s="26">
        <v>44029</v>
      </c>
      <c r="B93" s="25" t="s">
        <v>63</v>
      </c>
      <c r="C93" s="25" t="s">
        <v>23</v>
      </c>
      <c r="D93" s="25">
        <v>6</v>
      </c>
      <c r="E93" s="25">
        <v>1</v>
      </c>
      <c r="F93" s="25">
        <v>0</v>
      </c>
      <c r="G93" s="25">
        <v>0</v>
      </c>
    </row>
    <row r="94" spans="1:7" x14ac:dyDescent="0.2">
      <c r="A94" s="26">
        <v>44089</v>
      </c>
      <c r="B94" s="25" t="s">
        <v>30</v>
      </c>
      <c r="C94" s="25" t="s">
        <v>23</v>
      </c>
      <c r="D94" s="25">
        <v>2</v>
      </c>
      <c r="E94" s="25">
        <v>1</v>
      </c>
      <c r="F94" s="25">
        <v>1</v>
      </c>
      <c r="G94" s="25">
        <v>1</v>
      </c>
    </row>
  </sheetData>
  <pageMargins left="0.75" right="0.75" top="1" bottom="1" header="0.5" footer="0.5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6075-7898-44F9-AA74-86073AB9D306}">
  <dimension ref="A1:G67"/>
  <sheetViews>
    <sheetView workbookViewId="0">
      <selection activeCell="K12" sqref="K12"/>
    </sheetView>
  </sheetViews>
  <sheetFormatPr defaultColWidth="8.7109375" defaultRowHeight="15" x14ac:dyDescent="0.25"/>
  <cols>
    <col min="1" max="1" width="15.5703125" style="24" customWidth="1"/>
    <col min="2" max="2" width="16" style="24" customWidth="1"/>
    <col min="3" max="3" width="12" style="24" customWidth="1"/>
    <col min="4" max="4" width="8.7109375" style="24"/>
    <col min="5" max="5" width="18.140625" style="24" customWidth="1"/>
    <col min="6" max="6" width="12.7109375" style="24" customWidth="1"/>
    <col min="7" max="7" width="10.140625" style="24" customWidth="1"/>
    <col min="8" max="16384" width="8.7109375" style="24"/>
  </cols>
  <sheetData>
    <row r="1" spans="1:7" x14ac:dyDescent="0.25">
      <c r="A1" s="30" t="s">
        <v>14</v>
      </c>
      <c r="B1" s="29" t="s">
        <v>15</v>
      </c>
      <c r="C1" s="29" t="s">
        <v>16</v>
      </c>
      <c r="D1" s="31" t="s">
        <v>17</v>
      </c>
      <c r="E1" s="31" t="s">
        <v>18</v>
      </c>
      <c r="F1" s="31" t="s">
        <v>19</v>
      </c>
      <c r="G1" s="31" t="s">
        <v>20</v>
      </c>
    </row>
    <row r="2" spans="1:7" x14ac:dyDescent="0.25">
      <c r="A2" s="30">
        <v>44217</v>
      </c>
      <c r="B2" s="29" t="s">
        <v>92</v>
      </c>
      <c r="C2" s="29" t="s">
        <v>26</v>
      </c>
      <c r="D2" s="31">
        <v>1</v>
      </c>
      <c r="E2" s="31">
        <v>0</v>
      </c>
      <c r="F2" s="31">
        <v>1</v>
      </c>
      <c r="G2" s="31">
        <v>1</v>
      </c>
    </row>
    <row r="3" spans="1:7" x14ac:dyDescent="0.25">
      <c r="A3" s="30">
        <v>44447</v>
      </c>
      <c r="B3" s="29" t="s">
        <v>92</v>
      </c>
      <c r="C3" s="29" t="s">
        <v>26</v>
      </c>
      <c r="D3" s="31">
        <v>5</v>
      </c>
      <c r="E3" s="31">
        <v>1</v>
      </c>
      <c r="F3" s="31">
        <v>1</v>
      </c>
      <c r="G3" s="31">
        <v>1</v>
      </c>
    </row>
    <row r="4" spans="1:7" x14ac:dyDescent="0.25">
      <c r="A4" s="30">
        <v>44524</v>
      </c>
      <c r="B4" s="29" t="s">
        <v>92</v>
      </c>
      <c r="C4" s="29" t="s">
        <v>23</v>
      </c>
      <c r="D4" s="31">
        <v>17</v>
      </c>
      <c r="E4" s="31">
        <v>0</v>
      </c>
      <c r="F4" s="31">
        <v>0</v>
      </c>
      <c r="G4" s="31">
        <v>1</v>
      </c>
    </row>
    <row r="5" spans="1:7" x14ac:dyDescent="0.25">
      <c r="A5" s="30">
        <v>44354</v>
      </c>
      <c r="B5" s="29" t="s">
        <v>93</v>
      </c>
      <c r="C5" s="29" t="s">
        <v>26</v>
      </c>
      <c r="D5" s="31">
        <v>4</v>
      </c>
      <c r="E5" s="31">
        <v>1</v>
      </c>
      <c r="F5" s="31">
        <v>1</v>
      </c>
      <c r="G5" s="31">
        <v>1</v>
      </c>
    </row>
    <row r="6" spans="1:7" x14ac:dyDescent="0.25">
      <c r="A6" s="30">
        <v>44362</v>
      </c>
      <c r="B6" s="29" t="s">
        <v>93</v>
      </c>
      <c r="C6" s="29" t="s">
        <v>26</v>
      </c>
      <c r="D6" s="31">
        <v>3</v>
      </c>
      <c r="E6" s="31">
        <v>0</v>
      </c>
      <c r="F6" s="31">
        <v>1</v>
      </c>
      <c r="G6" s="31">
        <v>1</v>
      </c>
    </row>
    <row r="7" spans="1:7" x14ac:dyDescent="0.25">
      <c r="A7" s="30">
        <v>44453</v>
      </c>
      <c r="B7" s="29" t="s">
        <v>93</v>
      </c>
      <c r="C7" s="29" t="s">
        <v>23</v>
      </c>
      <c r="D7" s="31">
        <v>22</v>
      </c>
      <c r="E7" s="31">
        <v>1</v>
      </c>
      <c r="F7" s="31">
        <v>1</v>
      </c>
      <c r="G7" s="31">
        <v>1</v>
      </c>
    </row>
    <row r="8" spans="1:7" x14ac:dyDescent="0.25">
      <c r="A8" s="30">
        <v>44501</v>
      </c>
      <c r="B8" s="29" t="s">
        <v>93</v>
      </c>
      <c r="C8" s="29" t="s">
        <v>26</v>
      </c>
      <c r="D8" s="31">
        <v>3</v>
      </c>
      <c r="E8" s="31">
        <v>1</v>
      </c>
      <c r="F8" s="31">
        <v>1</v>
      </c>
      <c r="G8" s="31">
        <v>1</v>
      </c>
    </row>
    <row r="9" spans="1:7" x14ac:dyDescent="0.25">
      <c r="A9" s="30">
        <v>44519</v>
      </c>
      <c r="B9" s="29" t="s">
        <v>94</v>
      </c>
      <c r="C9" s="29" t="s">
        <v>23</v>
      </c>
      <c r="D9" s="31">
        <v>24</v>
      </c>
      <c r="E9" s="31">
        <v>1</v>
      </c>
      <c r="F9" s="31">
        <v>1</v>
      </c>
      <c r="G9" s="31">
        <v>1</v>
      </c>
    </row>
    <row r="10" spans="1:7" x14ac:dyDescent="0.25">
      <c r="A10" s="30">
        <v>44546</v>
      </c>
      <c r="B10" s="29" t="s">
        <v>94</v>
      </c>
      <c r="C10" s="29" t="s">
        <v>26</v>
      </c>
      <c r="D10" s="31">
        <v>3</v>
      </c>
      <c r="E10" s="31">
        <v>1</v>
      </c>
      <c r="F10" s="31">
        <v>0</v>
      </c>
      <c r="G10" s="31">
        <v>0</v>
      </c>
    </row>
    <row r="11" spans="1:7" x14ac:dyDescent="0.25">
      <c r="A11" s="30">
        <v>44333</v>
      </c>
      <c r="B11" s="29" t="s">
        <v>95</v>
      </c>
      <c r="C11" s="29" t="s">
        <v>26</v>
      </c>
      <c r="D11" s="31">
        <v>4</v>
      </c>
      <c r="E11" s="31">
        <v>0</v>
      </c>
      <c r="F11" s="31">
        <v>0</v>
      </c>
      <c r="G11" s="31">
        <v>0</v>
      </c>
    </row>
    <row r="12" spans="1:7" x14ac:dyDescent="0.25">
      <c r="A12" s="30">
        <v>44529</v>
      </c>
      <c r="B12" s="29" t="s">
        <v>96</v>
      </c>
      <c r="C12" s="29" t="s">
        <v>23</v>
      </c>
      <c r="D12" s="31">
        <v>51</v>
      </c>
      <c r="E12" s="31">
        <v>0</v>
      </c>
      <c r="F12" s="31">
        <v>1</v>
      </c>
      <c r="G12" s="31">
        <v>1</v>
      </c>
    </row>
    <row r="13" spans="1:7" x14ac:dyDescent="0.25">
      <c r="A13" s="30">
        <v>44540</v>
      </c>
      <c r="B13" s="29" t="s">
        <v>96</v>
      </c>
      <c r="C13" s="29" t="s">
        <v>26</v>
      </c>
      <c r="D13" s="31">
        <v>4</v>
      </c>
      <c r="E13" s="31">
        <v>1</v>
      </c>
      <c r="F13" s="31">
        <v>0</v>
      </c>
      <c r="G13" s="31">
        <v>1</v>
      </c>
    </row>
    <row r="14" spans="1:7" x14ac:dyDescent="0.25">
      <c r="A14" s="30">
        <v>44219</v>
      </c>
      <c r="B14" s="29" t="s">
        <v>97</v>
      </c>
      <c r="C14" s="29" t="s">
        <v>23</v>
      </c>
      <c r="D14" s="31">
        <v>25</v>
      </c>
      <c r="E14" s="31">
        <v>1</v>
      </c>
      <c r="F14" s="31">
        <v>1</v>
      </c>
      <c r="G14" s="31">
        <v>1</v>
      </c>
    </row>
    <row r="15" spans="1:7" x14ac:dyDescent="0.25">
      <c r="A15" s="30">
        <v>44532</v>
      </c>
      <c r="B15" s="29" t="s">
        <v>97</v>
      </c>
      <c r="C15" s="29" t="s">
        <v>26</v>
      </c>
      <c r="D15" s="31">
        <v>3</v>
      </c>
      <c r="E15" s="31">
        <v>1</v>
      </c>
      <c r="F15" s="31">
        <v>1</v>
      </c>
      <c r="G15" s="31">
        <v>1</v>
      </c>
    </row>
    <row r="16" spans="1:7" x14ac:dyDescent="0.25">
      <c r="A16" s="30">
        <v>44405</v>
      </c>
      <c r="B16" s="29" t="s">
        <v>98</v>
      </c>
      <c r="C16" s="29" t="s">
        <v>26</v>
      </c>
      <c r="D16" s="31">
        <v>7</v>
      </c>
      <c r="E16" s="31">
        <v>1</v>
      </c>
      <c r="F16" s="31">
        <v>1</v>
      </c>
      <c r="G16" s="31">
        <v>1</v>
      </c>
    </row>
    <row r="17" spans="1:7" x14ac:dyDescent="0.25">
      <c r="A17" s="30">
        <v>44516</v>
      </c>
      <c r="B17" s="29" t="s">
        <v>98</v>
      </c>
      <c r="C17" s="29" t="s">
        <v>26</v>
      </c>
      <c r="D17" s="31">
        <v>29</v>
      </c>
      <c r="E17" s="31">
        <v>0</v>
      </c>
      <c r="F17" s="31">
        <v>1</v>
      </c>
      <c r="G17" s="31">
        <v>1</v>
      </c>
    </row>
    <row r="18" spans="1:7" x14ac:dyDescent="0.25">
      <c r="A18" s="30">
        <v>44488</v>
      </c>
      <c r="B18" s="29" t="s">
        <v>99</v>
      </c>
      <c r="C18" s="29" t="s">
        <v>26</v>
      </c>
      <c r="D18" s="31">
        <v>52</v>
      </c>
      <c r="E18" s="31">
        <v>0</v>
      </c>
      <c r="F18" s="31">
        <v>1</v>
      </c>
      <c r="G18" s="31">
        <v>1</v>
      </c>
    </row>
    <row r="19" spans="1:7" x14ac:dyDescent="0.25">
      <c r="A19" s="30">
        <v>44219</v>
      </c>
      <c r="B19" s="29" t="s">
        <v>100</v>
      </c>
      <c r="C19" s="29" t="s">
        <v>26</v>
      </c>
      <c r="D19" s="31">
        <v>6</v>
      </c>
      <c r="E19" s="31">
        <v>1</v>
      </c>
      <c r="F19" s="31">
        <v>1</v>
      </c>
      <c r="G19" s="31">
        <v>1</v>
      </c>
    </row>
    <row r="20" spans="1:7" x14ac:dyDescent="0.25">
      <c r="A20" s="30">
        <v>44223</v>
      </c>
      <c r="B20" s="29" t="s">
        <v>100</v>
      </c>
      <c r="C20" s="29" t="s">
        <v>23</v>
      </c>
      <c r="D20" s="31">
        <v>7</v>
      </c>
      <c r="E20" s="31">
        <v>1</v>
      </c>
      <c r="F20" s="31">
        <v>1</v>
      </c>
      <c r="G20" s="31">
        <v>1</v>
      </c>
    </row>
    <row r="21" spans="1:7" x14ac:dyDescent="0.25">
      <c r="A21" s="30">
        <v>44427</v>
      </c>
      <c r="B21" s="29" t="s">
        <v>100</v>
      </c>
      <c r="C21" s="29" t="s">
        <v>26</v>
      </c>
      <c r="D21" s="31">
        <v>1</v>
      </c>
      <c r="E21" s="31">
        <v>1</v>
      </c>
      <c r="F21" s="31">
        <v>1</v>
      </c>
      <c r="G21" s="31">
        <v>1</v>
      </c>
    </row>
    <row r="22" spans="1:7" x14ac:dyDescent="0.25">
      <c r="A22" s="30">
        <v>44548</v>
      </c>
      <c r="B22" s="29" t="s">
        <v>101</v>
      </c>
      <c r="C22" s="29" t="s">
        <v>23</v>
      </c>
      <c r="D22" s="31">
        <v>6</v>
      </c>
      <c r="E22" s="31">
        <v>0</v>
      </c>
      <c r="F22" s="31">
        <v>0</v>
      </c>
      <c r="G22" s="31">
        <v>0</v>
      </c>
    </row>
    <row r="23" spans="1:7" x14ac:dyDescent="0.25">
      <c r="A23" s="30">
        <v>44557</v>
      </c>
      <c r="B23" s="29" t="s">
        <v>101</v>
      </c>
      <c r="C23" s="29" t="s">
        <v>26</v>
      </c>
      <c r="D23" s="31">
        <v>11</v>
      </c>
      <c r="E23" s="31">
        <v>1</v>
      </c>
      <c r="F23" s="31">
        <v>1</v>
      </c>
      <c r="G23" s="31">
        <v>1</v>
      </c>
    </row>
    <row r="24" spans="1:7" x14ac:dyDescent="0.25">
      <c r="A24" s="30">
        <v>44314</v>
      </c>
      <c r="B24" s="29" t="s">
        <v>102</v>
      </c>
      <c r="C24" s="29" t="s">
        <v>26</v>
      </c>
      <c r="D24" s="31">
        <v>6</v>
      </c>
      <c r="E24" s="31">
        <v>1</v>
      </c>
      <c r="F24" s="31">
        <v>1</v>
      </c>
      <c r="G24" s="31">
        <v>1</v>
      </c>
    </row>
    <row r="25" spans="1:7" x14ac:dyDescent="0.25">
      <c r="A25" s="30">
        <v>44343</v>
      </c>
      <c r="B25" s="29" t="s">
        <v>102</v>
      </c>
      <c r="C25" s="29" t="s">
        <v>26</v>
      </c>
      <c r="D25" s="31">
        <v>6</v>
      </c>
      <c r="E25" s="31">
        <v>0</v>
      </c>
      <c r="F25" s="31">
        <v>1</v>
      </c>
      <c r="G25" s="31">
        <v>1</v>
      </c>
    </row>
    <row r="26" spans="1:7" x14ac:dyDescent="0.25">
      <c r="A26" s="30">
        <v>44455</v>
      </c>
      <c r="B26" s="29" t="s">
        <v>103</v>
      </c>
      <c r="C26" s="29" t="s">
        <v>23</v>
      </c>
      <c r="D26" s="31">
        <v>27</v>
      </c>
      <c r="E26" s="31">
        <v>0</v>
      </c>
      <c r="F26" s="31">
        <v>0</v>
      </c>
      <c r="G26" s="31">
        <v>1</v>
      </c>
    </row>
    <row r="27" spans="1:7" x14ac:dyDescent="0.25">
      <c r="A27" s="30">
        <v>44478</v>
      </c>
      <c r="B27" s="29" t="s">
        <v>103</v>
      </c>
      <c r="C27" s="29" t="s">
        <v>26</v>
      </c>
      <c r="D27" s="31">
        <v>5</v>
      </c>
      <c r="E27" s="31">
        <v>1</v>
      </c>
      <c r="F27" s="31">
        <v>0</v>
      </c>
      <c r="G27" s="31">
        <v>1</v>
      </c>
    </row>
    <row r="28" spans="1:7" x14ac:dyDescent="0.25">
      <c r="A28" s="30">
        <v>44512</v>
      </c>
      <c r="B28" s="29" t="s">
        <v>103</v>
      </c>
      <c r="C28" s="29" t="s">
        <v>26</v>
      </c>
      <c r="D28" s="31">
        <v>1</v>
      </c>
      <c r="E28" s="31">
        <v>1</v>
      </c>
      <c r="F28" s="31">
        <v>0</v>
      </c>
      <c r="G28" s="31">
        <v>0</v>
      </c>
    </row>
    <row r="29" spans="1:7" x14ac:dyDescent="0.25">
      <c r="A29" s="30">
        <v>44336</v>
      </c>
      <c r="B29" s="29" t="s">
        <v>104</v>
      </c>
      <c r="C29" s="29" t="s">
        <v>26</v>
      </c>
      <c r="D29" s="31">
        <v>5</v>
      </c>
      <c r="E29" s="31">
        <v>1</v>
      </c>
      <c r="F29" s="31">
        <v>1</v>
      </c>
      <c r="G29" s="31">
        <v>1</v>
      </c>
    </row>
    <row r="30" spans="1:7" x14ac:dyDescent="0.25">
      <c r="A30" s="30">
        <v>44417</v>
      </c>
      <c r="B30" s="29" t="s">
        <v>104</v>
      </c>
      <c r="C30" s="29" t="s">
        <v>26</v>
      </c>
      <c r="D30" s="31">
        <v>3</v>
      </c>
      <c r="E30" s="31">
        <v>1</v>
      </c>
      <c r="F30" s="31">
        <v>0</v>
      </c>
      <c r="G30" s="31">
        <v>1</v>
      </c>
    </row>
    <row r="31" spans="1:7" x14ac:dyDescent="0.25">
      <c r="A31" s="30">
        <v>44451</v>
      </c>
      <c r="B31" s="29" t="s">
        <v>104</v>
      </c>
      <c r="C31" s="29" t="s">
        <v>23</v>
      </c>
      <c r="D31" s="31">
        <v>4</v>
      </c>
      <c r="E31" s="31">
        <v>1</v>
      </c>
      <c r="F31" s="31">
        <v>0</v>
      </c>
      <c r="G31" s="31">
        <v>0</v>
      </c>
    </row>
    <row r="32" spans="1:7" x14ac:dyDescent="0.25">
      <c r="A32" s="30">
        <v>44477</v>
      </c>
      <c r="B32" s="29" t="s">
        <v>104</v>
      </c>
      <c r="C32" s="29" t="s">
        <v>23</v>
      </c>
      <c r="D32" s="31">
        <v>3</v>
      </c>
      <c r="E32" s="31">
        <v>1</v>
      </c>
      <c r="F32" s="31">
        <v>0</v>
      </c>
      <c r="G32" s="31">
        <v>0</v>
      </c>
    </row>
    <row r="33" spans="1:7" x14ac:dyDescent="0.25">
      <c r="A33" s="30">
        <v>44263</v>
      </c>
      <c r="B33" s="29" t="s">
        <v>105</v>
      </c>
      <c r="C33" s="29" t="s">
        <v>23</v>
      </c>
      <c r="D33" s="31">
        <v>18</v>
      </c>
      <c r="E33" s="31">
        <v>0</v>
      </c>
      <c r="F33" s="31">
        <v>1</v>
      </c>
      <c r="G33" s="31">
        <v>1</v>
      </c>
    </row>
    <row r="34" spans="1:7" x14ac:dyDescent="0.25">
      <c r="A34" s="30">
        <v>44278</v>
      </c>
      <c r="B34" s="29" t="s">
        <v>105</v>
      </c>
      <c r="C34" s="29" t="s">
        <v>26</v>
      </c>
      <c r="D34" s="31">
        <v>4</v>
      </c>
      <c r="E34" s="31">
        <v>1</v>
      </c>
      <c r="F34" s="31">
        <v>1</v>
      </c>
      <c r="G34" s="31">
        <v>1</v>
      </c>
    </row>
    <row r="35" spans="1:7" x14ac:dyDescent="0.25">
      <c r="A35" s="30">
        <v>44305</v>
      </c>
      <c r="B35" s="29" t="s">
        <v>105</v>
      </c>
      <c r="C35" s="29" t="s">
        <v>23</v>
      </c>
      <c r="D35" s="31">
        <v>7</v>
      </c>
      <c r="E35" s="31">
        <v>1</v>
      </c>
      <c r="F35" s="31">
        <v>1</v>
      </c>
      <c r="G35" s="31">
        <v>1</v>
      </c>
    </row>
    <row r="36" spans="1:7" x14ac:dyDescent="0.25">
      <c r="A36" s="30">
        <v>44305</v>
      </c>
      <c r="B36" s="29" t="s">
        <v>105</v>
      </c>
      <c r="C36" s="29" t="s">
        <v>23</v>
      </c>
      <c r="D36" s="31">
        <v>33</v>
      </c>
      <c r="E36" s="31">
        <v>0</v>
      </c>
      <c r="F36" s="31">
        <v>1</v>
      </c>
      <c r="G36" s="31">
        <v>1</v>
      </c>
    </row>
    <row r="37" spans="1:7" x14ac:dyDescent="0.25">
      <c r="A37" s="30">
        <v>44337</v>
      </c>
      <c r="B37" s="29" t="s">
        <v>105</v>
      </c>
      <c r="C37" s="29" t="s">
        <v>23</v>
      </c>
      <c r="D37" s="31">
        <v>21</v>
      </c>
      <c r="E37" s="31">
        <v>0</v>
      </c>
      <c r="F37" s="31">
        <v>1</v>
      </c>
      <c r="G37" s="31">
        <v>1</v>
      </c>
    </row>
    <row r="38" spans="1:7" x14ac:dyDescent="0.25">
      <c r="A38" s="30">
        <v>44307</v>
      </c>
      <c r="B38" s="29" t="s">
        <v>105</v>
      </c>
      <c r="C38" s="29" t="s">
        <v>23</v>
      </c>
      <c r="D38" s="31">
        <v>9</v>
      </c>
      <c r="E38" s="31">
        <v>1</v>
      </c>
      <c r="F38" s="31">
        <v>1</v>
      </c>
      <c r="G38" s="31">
        <v>1</v>
      </c>
    </row>
    <row r="39" spans="1:7" x14ac:dyDescent="0.25">
      <c r="A39" s="30">
        <v>44378</v>
      </c>
      <c r="B39" s="29" t="s">
        <v>105</v>
      </c>
      <c r="C39" s="29" t="s">
        <v>26</v>
      </c>
      <c r="D39" s="31">
        <v>2</v>
      </c>
      <c r="E39" s="31">
        <v>1</v>
      </c>
      <c r="F39" s="31">
        <v>1</v>
      </c>
      <c r="G39" s="31">
        <v>1</v>
      </c>
    </row>
    <row r="40" spans="1:7" x14ac:dyDescent="0.25">
      <c r="A40" s="30">
        <v>44408</v>
      </c>
      <c r="B40" s="29" t="s">
        <v>105</v>
      </c>
      <c r="C40" s="29" t="s">
        <v>23</v>
      </c>
      <c r="D40" s="31">
        <v>2</v>
      </c>
      <c r="E40" s="31">
        <v>1</v>
      </c>
      <c r="F40" s="31">
        <v>1</v>
      </c>
      <c r="G40" s="31">
        <v>1</v>
      </c>
    </row>
    <row r="41" spans="1:7" x14ac:dyDescent="0.25">
      <c r="A41" s="30">
        <v>44206</v>
      </c>
      <c r="B41" s="29" t="s">
        <v>106</v>
      </c>
      <c r="C41" s="29" t="s">
        <v>26</v>
      </c>
      <c r="D41" s="31">
        <v>6</v>
      </c>
      <c r="E41" s="31">
        <v>1</v>
      </c>
      <c r="F41" s="31">
        <v>1</v>
      </c>
      <c r="G41" s="31">
        <v>1</v>
      </c>
    </row>
    <row r="42" spans="1:7" x14ac:dyDescent="0.25">
      <c r="A42" s="30">
        <v>44266</v>
      </c>
      <c r="B42" s="29" t="s">
        <v>106</v>
      </c>
      <c r="C42" s="29" t="s">
        <v>23</v>
      </c>
      <c r="D42" s="31">
        <v>5</v>
      </c>
      <c r="E42" s="31">
        <v>1</v>
      </c>
      <c r="F42" s="31">
        <v>0</v>
      </c>
      <c r="G42" s="31">
        <v>1</v>
      </c>
    </row>
    <row r="43" spans="1:7" x14ac:dyDescent="0.25">
      <c r="A43" s="30">
        <v>44448</v>
      </c>
      <c r="B43" s="29" t="s">
        <v>107</v>
      </c>
      <c r="C43" s="29" t="s">
        <v>26</v>
      </c>
      <c r="D43" s="31">
        <v>4</v>
      </c>
      <c r="E43" s="31">
        <v>0</v>
      </c>
      <c r="F43" s="31">
        <v>0</v>
      </c>
      <c r="G43" s="31">
        <v>1</v>
      </c>
    </row>
    <row r="44" spans="1:7" x14ac:dyDescent="0.25">
      <c r="A44" s="30">
        <v>44500</v>
      </c>
      <c r="B44" s="29" t="s">
        <v>107</v>
      </c>
      <c r="C44" s="29" t="s">
        <v>23</v>
      </c>
      <c r="D44" s="31">
        <v>7</v>
      </c>
      <c r="E44" s="31">
        <v>1</v>
      </c>
      <c r="F44" s="31">
        <v>0</v>
      </c>
      <c r="G44" s="31">
        <v>0</v>
      </c>
    </row>
    <row r="45" spans="1:7" x14ac:dyDescent="0.25">
      <c r="A45" s="30">
        <v>44520</v>
      </c>
      <c r="B45" s="29" t="s">
        <v>107</v>
      </c>
      <c r="C45" s="29" t="s">
        <v>23</v>
      </c>
      <c r="D45" s="31">
        <v>24</v>
      </c>
      <c r="E45" s="31">
        <v>1</v>
      </c>
      <c r="F45" s="31">
        <v>0</v>
      </c>
      <c r="G45" s="31">
        <v>1</v>
      </c>
    </row>
    <row r="46" spans="1:7" x14ac:dyDescent="0.25">
      <c r="A46" s="30">
        <v>44236</v>
      </c>
      <c r="B46" s="29" t="s">
        <v>108</v>
      </c>
      <c r="C46" s="29" t="s">
        <v>23</v>
      </c>
      <c r="D46" s="31">
        <v>6</v>
      </c>
      <c r="E46" s="31">
        <v>1</v>
      </c>
      <c r="F46" s="31">
        <v>1</v>
      </c>
      <c r="G46" s="31">
        <v>1</v>
      </c>
    </row>
    <row r="47" spans="1:7" x14ac:dyDescent="0.25">
      <c r="A47" s="30">
        <v>44243</v>
      </c>
      <c r="B47" s="29" t="s">
        <v>108</v>
      </c>
      <c r="C47" s="29" t="s">
        <v>26</v>
      </c>
      <c r="D47" s="31">
        <v>5</v>
      </c>
      <c r="E47" s="31">
        <v>0</v>
      </c>
      <c r="F47" s="31">
        <v>1</v>
      </c>
      <c r="G47" s="31">
        <v>1</v>
      </c>
    </row>
    <row r="48" spans="1:7" x14ac:dyDescent="0.25">
      <c r="A48" s="30">
        <v>44274</v>
      </c>
      <c r="B48" s="29" t="s">
        <v>108</v>
      </c>
      <c r="C48" s="29" t="s">
        <v>26</v>
      </c>
      <c r="D48" s="31">
        <v>5</v>
      </c>
      <c r="E48" s="31">
        <v>1</v>
      </c>
      <c r="F48" s="31">
        <v>0</v>
      </c>
      <c r="G48" s="31">
        <v>0</v>
      </c>
    </row>
    <row r="49" spans="1:7" x14ac:dyDescent="0.25">
      <c r="A49" s="30">
        <v>44523</v>
      </c>
      <c r="B49" s="29" t="s">
        <v>108</v>
      </c>
      <c r="C49" s="29" t="s">
        <v>23</v>
      </c>
      <c r="D49" s="31">
        <v>43</v>
      </c>
      <c r="E49" s="31">
        <v>0</v>
      </c>
      <c r="F49" s="31">
        <v>1</v>
      </c>
      <c r="G49" s="31">
        <v>1</v>
      </c>
    </row>
    <row r="50" spans="1:7" x14ac:dyDescent="0.25">
      <c r="A50" s="30">
        <v>44541</v>
      </c>
      <c r="B50" s="29" t="s">
        <v>108</v>
      </c>
      <c r="C50" s="29" t="s">
        <v>23</v>
      </c>
      <c r="D50" s="31">
        <v>14</v>
      </c>
      <c r="E50" s="31">
        <v>1</v>
      </c>
      <c r="F50" s="31">
        <v>1</v>
      </c>
      <c r="G50" s="31">
        <v>1</v>
      </c>
    </row>
    <row r="51" spans="1:7" x14ac:dyDescent="0.25">
      <c r="A51" s="30">
        <v>44494</v>
      </c>
      <c r="B51" s="29" t="s">
        <v>109</v>
      </c>
      <c r="C51" s="29" t="s">
        <v>26</v>
      </c>
      <c r="D51" s="31">
        <v>6</v>
      </c>
      <c r="E51" s="31">
        <v>1</v>
      </c>
      <c r="F51" s="31">
        <v>1</v>
      </c>
      <c r="G51" s="31">
        <v>1</v>
      </c>
    </row>
    <row r="52" spans="1:7" x14ac:dyDescent="0.25">
      <c r="A52" s="30">
        <v>44214</v>
      </c>
      <c r="B52" s="29" t="s">
        <v>110</v>
      </c>
      <c r="C52" s="29" t="s">
        <v>26</v>
      </c>
      <c r="D52" s="31">
        <v>5</v>
      </c>
      <c r="E52" s="31">
        <v>1</v>
      </c>
      <c r="F52" s="31">
        <v>0</v>
      </c>
      <c r="G52" s="31">
        <v>0</v>
      </c>
    </row>
    <row r="53" spans="1:7" x14ac:dyDescent="0.25">
      <c r="A53" s="30">
        <v>44235</v>
      </c>
      <c r="B53" s="29" t="s">
        <v>110</v>
      </c>
      <c r="C53" s="29" t="s">
        <v>26</v>
      </c>
      <c r="D53" s="31">
        <v>9</v>
      </c>
      <c r="E53" s="31">
        <v>1</v>
      </c>
      <c r="F53" s="31">
        <v>1</v>
      </c>
      <c r="G53" s="31">
        <v>1</v>
      </c>
    </row>
    <row r="54" spans="1:7" x14ac:dyDescent="0.25">
      <c r="A54" s="30">
        <v>44374</v>
      </c>
      <c r="B54" s="29" t="s">
        <v>110</v>
      </c>
      <c r="C54" s="29" t="s">
        <v>26</v>
      </c>
      <c r="D54" s="31">
        <v>3</v>
      </c>
      <c r="E54" s="31">
        <v>1</v>
      </c>
      <c r="F54" s="31">
        <v>1</v>
      </c>
      <c r="G54" s="31">
        <v>1</v>
      </c>
    </row>
    <row r="55" spans="1:7" x14ac:dyDescent="0.25">
      <c r="A55" s="30">
        <v>44459</v>
      </c>
      <c r="B55" s="29" t="s">
        <v>110</v>
      </c>
      <c r="C55" s="29" t="s">
        <v>26</v>
      </c>
      <c r="D55" s="31">
        <v>9</v>
      </c>
      <c r="E55" s="31">
        <v>1</v>
      </c>
      <c r="F55" s="31">
        <v>1</v>
      </c>
      <c r="G55" s="31">
        <v>1</v>
      </c>
    </row>
    <row r="56" spans="1:7" x14ac:dyDescent="0.25">
      <c r="A56" s="30">
        <v>44461</v>
      </c>
      <c r="B56" s="29" t="s">
        <v>110</v>
      </c>
      <c r="C56" s="29" t="s">
        <v>23</v>
      </c>
      <c r="D56" s="31">
        <v>4</v>
      </c>
      <c r="E56" s="31">
        <v>1</v>
      </c>
      <c r="F56" s="31">
        <v>1</v>
      </c>
      <c r="G56" s="31">
        <v>1</v>
      </c>
    </row>
    <row r="57" spans="1:7" x14ac:dyDescent="0.25">
      <c r="A57" s="30">
        <v>44508</v>
      </c>
      <c r="B57" s="29" t="s">
        <v>110</v>
      </c>
      <c r="C57" s="29" t="s">
        <v>23</v>
      </c>
      <c r="D57" s="31">
        <v>11</v>
      </c>
      <c r="E57" s="31">
        <v>1</v>
      </c>
      <c r="F57" s="31">
        <v>0</v>
      </c>
      <c r="G57" s="31">
        <v>1</v>
      </c>
    </row>
    <row r="58" spans="1:7" x14ac:dyDescent="0.25">
      <c r="A58" s="30">
        <v>44508</v>
      </c>
      <c r="B58" s="29" t="s">
        <v>110</v>
      </c>
      <c r="C58" s="29" t="s">
        <v>23</v>
      </c>
      <c r="D58" s="31">
        <v>9</v>
      </c>
      <c r="E58" s="31">
        <v>1</v>
      </c>
      <c r="F58" s="31">
        <v>0</v>
      </c>
      <c r="G58" s="31">
        <v>1</v>
      </c>
    </row>
    <row r="59" spans="1:7" x14ac:dyDescent="0.25">
      <c r="A59" s="30">
        <v>44523</v>
      </c>
      <c r="B59" s="29" t="s">
        <v>110</v>
      </c>
      <c r="C59" s="29" t="s">
        <v>23</v>
      </c>
      <c r="D59" s="31">
        <v>28</v>
      </c>
      <c r="E59" s="31">
        <v>0</v>
      </c>
      <c r="F59" s="31">
        <v>1</v>
      </c>
      <c r="G59" s="31">
        <v>1</v>
      </c>
    </row>
    <row r="60" spans="1:7" x14ac:dyDescent="0.25">
      <c r="A60" s="30">
        <v>44207</v>
      </c>
      <c r="B60" s="29" t="s">
        <v>111</v>
      </c>
      <c r="C60" s="29" t="s">
        <v>26</v>
      </c>
      <c r="D60" s="31">
        <v>67</v>
      </c>
      <c r="E60" s="31">
        <v>0</v>
      </c>
      <c r="F60" s="31">
        <v>0</v>
      </c>
      <c r="G60" s="31">
        <v>1</v>
      </c>
    </row>
    <row r="61" spans="1:7" x14ac:dyDescent="0.25">
      <c r="A61" s="30">
        <v>44411</v>
      </c>
      <c r="B61" s="29" t="s">
        <v>112</v>
      </c>
      <c r="C61" s="29" t="s">
        <v>26</v>
      </c>
      <c r="D61" s="31">
        <v>7</v>
      </c>
      <c r="E61" s="31">
        <v>1</v>
      </c>
      <c r="F61" s="31">
        <v>0</v>
      </c>
      <c r="G61" s="31">
        <v>1</v>
      </c>
    </row>
    <row r="62" spans="1:7" x14ac:dyDescent="0.25">
      <c r="A62" s="30">
        <v>44525</v>
      </c>
      <c r="B62" s="29" t="s">
        <v>113</v>
      </c>
      <c r="C62" s="29" t="s">
        <v>26</v>
      </c>
      <c r="D62" s="31">
        <v>49</v>
      </c>
      <c r="E62" s="31">
        <v>1</v>
      </c>
      <c r="F62" s="31">
        <v>0</v>
      </c>
      <c r="G62" s="31">
        <v>1</v>
      </c>
    </row>
    <row r="63" spans="1:7" x14ac:dyDescent="0.25">
      <c r="A63" s="30">
        <v>44559</v>
      </c>
      <c r="B63" s="29" t="s">
        <v>113</v>
      </c>
      <c r="C63" s="29" t="s">
        <v>26</v>
      </c>
      <c r="D63" s="31">
        <v>31</v>
      </c>
      <c r="E63" s="31">
        <v>0</v>
      </c>
      <c r="F63" s="31">
        <v>0</v>
      </c>
      <c r="G63" s="31">
        <v>1</v>
      </c>
    </row>
    <row r="64" spans="1:7" x14ac:dyDescent="0.25">
      <c r="A64" s="26">
        <v>44912</v>
      </c>
      <c r="B64" s="29" t="s">
        <v>110</v>
      </c>
      <c r="C64" s="29" t="s">
        <v>23</v>
      </c>
      <c r="D64" s="31">
        <v>14</v>
      </c>
      <c r="E64" s="31">
        <v>1</v>
      </c>
      <c r="F64" s="31">
        <v>1</v>
      </c>
      <c r="G64" s="31">
        <v>0</v>
      </c>
    </row>
    <row r="65" spans="1:7" x14ac:dyDescent="0.25">
      <c r="A65" s="26">
        <v>44913</v>
      </c>
      <c r="B65" s="29" t="s">
        <v>114</v>
      </c>
      <c r="C65" s="29" t="s">
        <v>26</v>
      </c>
      <c r="D65" s="29" t="s">
        <v>115</v>
      </c>
      <c r="E65" s="31">
        <v>0</v>
      </c>
      <c r="F65" s="31">
        <v>1</v>
      </c>
      <c r="G65" s="31">
        <v>0</v>
      </c>
    </row>
    <row r="66" spans="1:7" x14ac:dyDescent="0.25">
      <c r="A66" s="26">
        <v>44914</v>
      </c>
      <c r="B66" s="29" t="s">
        <v>116</v>
      </c>
      <c r="C66" s="29" t="s">
        <v>26</v>
      </c>
      <c r="D66" s="31">
        <v>71</v>
      </c>
      <c r="E66" s="31">
        <v>0</v>
      </c>
      <c r="F66" s="31">
        <v>1</v>
      </c>
      <c r="G66" s="31">
        <v>0</v>
      </c>
    </row>
    <row r="67" spans="1:7" x14ac:dyDescent="0.25">
      <c r="A67" s="26">
        <v>44538</v>
      </c>
      <c r="B67" s="29" t="s">
        <v>117</v>
      </c>
      <c r="C67" s="29" t="s">
        <v>26</v>
      </c>
      <c r="D67" s="31">
        <v>26</v>
      </c>
      <c r="E67" s="31">
        <v>0</v>
      </c>
      <c r="F67" s="31">
        <v>1</v>
      </c>
      <c r="G67" s="31">
        <v>0</v>
      </c>
    </row>
  </sheetData>
  <dataValidations count="1">
    <dataValidation type="list" allowBlank="1" showInputMessage="1" showErrorMessage="1" sqref="E2:G67" xr:uid="{8E037B1B-3DD5-40BB-B3E1-A3C175A5E9B0}">
      <formula1>"1,0"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C43D-A081-496E-8871-42E6D78A0C3D}">
  <dimension ref="A1:A73"/>
  <sheetViews>
    <sheetView workbookViewId="0">
      <selection activeCell="G23" sqref="G23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3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5</v>
      </c>
    </row>
    <row r="7" spans="1:1" x14ac:dyDescent="0.25">
      <c r="A7">
        <v>3</v>
      </c>
    </row>
    <row r="8" spans="1:1" x14ac:dyDescent="0.25">
      <c r="A8">
        <v>6</v>
      </c>
    </row>
    <row r="9" spans="1:1" x14ac:dyDescent="0.25">
      <c r="A9">
        <v>1</v>
      </c>
    </row>
    <row r="10" spans="1:1" x14ac:dyDescent="0.25">
      <c r="A10">
        <v>2</v>
      </c>
    </row>
    <row r="11" spans="1:1" x14ac:dyDescent="0.25">
      <c r="A11">
        <v>5</v>
      </c>
    </row>
    <row r="12" spans="1:1" x14ac:dyDescent="0.25">
      <c r="A12">
        <v>9</v>
      </c>
    </row>
    <row r="13" spans="1:1" x14ac:dyDescent="0.25">
      <c r="A13">
        <v>1</v>
      </c>
    </row>
    <row r="14" spans="1:1" x14ac:dyDescent="0.25">
      <c r="A14">
        <v>4</v>
      </c>
    </row>
    <row r="15" spans="1:1" x14ac:dyDescent="0.25">
      <c r="A15">
        <v>4</v>
      </c>
    </row>
    <row r="16" spans="1:1" x14ac:dyDescent="0.25">
      <c r="A16">
        <v>7</v>
      </c>
    </row>
    <row r="17" spans="1:1" x14ac:dyDescent="0.25">
      <c r="A17">
        <v>2</v>
      </c>
    </row>
    <row r="18" spans="1:1" x14ac:dyDescent="0.25">
      <c r="A18">
        <v>5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3</v>
      </c>
    </row>
    <row r="22" spans="1:1" x14ac:dyDescent="0.25">
      <c r="A22">
        <v>4</v>
      </c>
    </row>
    <row r="23" spans="1:1" x14ac:dyDescent="0.25">
      <c r="A23">
        <v>4</v>
      </c>
    </row>
    <row r="24" spans="1:1" x14ac:dyDescent="0.25">
      <c r="A24">
        <v>2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2</v>
      </c>
    </row>
    <row r="28" spans="1:1" x14ac:dyDescent="0.25">
      <c r="A28">
        <v>6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4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4</v>
      </c>
    </row>
    <row r="37" spans="1:1" x14ac:dyDescent="0.25">
      <c r="A37">
        <v>2</v>
      </c>
    </row>
    <row r="38" spans="1:1" x14ac:dyDescent="0.25">
      <c r="A38">
        <v>3</v>
      </c>
    </row>
    <row r="39" spans="1:1" x14ac:dyDescent="0.25">
      <c r="A39">
        <v>6</v>
      </c>
    </row>
    <row r="40" spans="1:1" x14ac:dyDescent="0.25">
      <c r="A40">
        <v>1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0</v>
      </c>
    </row>
    <row r="44" spans="1:1" x14ac:dyDescent="0.25">
      <c r="A44">
        <v>2</v>
      </c>
    </row>
    <row r="45" spans="1:1" x14ac:dyDescent="0.25">
      <c r="A45">
        <v>0</v>
      </c>
    </row>
    <row r="46" spans="1:1" x14ac:dyDescent="0.25">
      <c r="A46">
        <v>1</v>
      </c>
    </row>
    <row r="47" spans="1:1" x14ac:dyDescent="0.25">
      <c r="A47">
        <v>3</v>
      </c>
    </row>
    <row r="48" spans="1:1" x14ac:dyDescent="0.25">
      <c r="A48">
        <v>1</v>
      </c>
    </row>
    <row r="49" spans="1:1" x14ac:dyDescent="0.25">
      <c r="A49">
        <v>0</v>
      </c>
    </row>
    <row r="50" spans="1:1" x14ac:dyDescent="0.25">
      <c r="A50">
        <v>2</v>
      </c>
    </row>
    <row r="51" spans="1:1" x14ac:dyDescent="0.25">
      <c r="A51">
        <v>5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2</v>
      </c>
    </row>
    <row r="55" spans="1:1" x14ac:dyDescent="0.25">
      <c r="A55">
        <v>0</v>
      </c>
    </row>
    <row r="56" spans="1:1" x14ac:dyDescent="0.25">
      <c r="A56">
        <v>1</v>
      </c>
    </row>
    <row r="57" spans="1:1" x14ac:dyDescent="0.25">
      <c r="A57">
        <v>3</v>
      </c>
    </row>
    <row r="58" spans="1:1" x14ac:dyDescent="0.25">
      <c r="A58">
        <v>0</v>
      </c>
    </row>
    <row r="59" spans="1:1" x14ac:dyDescent="0.25">
      <c r="A59">
        <v>2</v>
      </c>
    </row>
    <row r="60" spans="1:1" x14ac:dyDescent="0.25">
      <c r="A60">
        <v>1</v>
      </c>
    </row>
    <row r="61" spans="1:1" x14ac:dyDescent="0.25">
      <c r="A61">
        <v>5</v>
      </c>
    </row>
    <row r="62" spans="1:1" x14ac:dyDescent="0.25">
      <c r="A62">
        <v>10</v>
      </c>
    </row>
    <row r="63" spans="1:1" x14ac:dyDescent="0.25">
      <c r="A63">
        <v>6</v>
      </c>
    </row>
    <row r="64" spans="1:1" x14ac:dyDescent="0.25">
      <c r="A64">
        <v>5</v>
      </c>
    </row>
    <row r="65" spans="1:1" x14ac:dyDescent="0.25">
      <c r="A65">
        <v>3</v>
      </c>
    </row>
    <row r="66" spans="1:1" x14ac:dyDescent="0.25">
      <c r="A66">
        <v>1</v>
      </c>
    </row>
    <row r="67" spans="1:1" x14ac:dyDescent="0.25">
      <c r="A67">
        <v>2</v>
      </c>
    </row>
    <row r="68" spans="1:1" x14ac:dyDescent="0.25">
      <c r="A68">
        <v>4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4</v>
      </c>
    </row>
    <row r="72" spans="1:1" x14ac:dyDescent="0.25">
      <c r="A72">
        <v>1</v>
      </c>
    </row>
    <row r="73" spans="1:1" x14ac:dyDescent="0.25">
      <c r="A7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F5C0-5B26-471A-8B48-B1BD712F391B}">
  <dimension ref="A1:A73"/>
  <sheetViews>
    <sheetView workbookViewId="0">
      <selection activeCell="B5" sqref="B5"/>
    </sheetView>
  </sheetViews>
  <sheetFormatPr defaultRowHeight="15" x14ac:dyDescent="0.25"/>
  <sheetData>
    <row r="1" spans="1:1" ht="25.5" x14ac:dyDescent="0.25">
      <c r="A1" s="8" t="s">
        <v>4</v>
      </c>
    </row>
    <row r="2" spans="1:1" x14ac:dyDescent="0.25">
      <c r="A2" s="9">
        <v>1</v>
      </c>
    </row>
    <row r="3" spans="1:1" x14ac:dyDescent="0.25">
      <c r="A3" s="9">
        <v>0</v>
      </c>
    </row>
    <row r="4" spans="1:1" x14ac:dyDescent="0.25">
      <c r="A4" s="9">
        <v>1</v>
      </c>
    </row>
    <row r="5" spans="1:1" x14ac:dyDescent="0.25">
      <c r="A5" s="9">
        <v>0</v>
      </c>
    </row>
    <row r="6" spans="1:1" x14ac:dyDescent="0.25">
      <c r="A6" s="9">
        <v>0</v>
      </c>
    </row>
    <row r="7" spans="1:1" x14ac:dyDescent="0.25">
      <c r="A7" s="9">
        <v>0</v>
      </c>
    </row>
    <row r="8" spans="1:1" x14ac:dyDescent="0.25">
      <c r="A8" s="9">
        <v>0</v>
      </c>
    </row>
    <row r="9" spans="1:1" x14ac:dyDescent="0.25">
      <c r="A9" s="9">
        <v>0</v>
      </c>
    </row>
    <row r="10" spans="1:1" x14ac:dyDescent="0.25">
      <c r="A10" s="9">
        <v>0</v>
      </c>
    </row>
    <row r="11" spans="1:1" x14ac:dyDescent="0.25">
      <c r="A11" s="9">
        <v>0</v>
      </c>
    </row>
    <row r="12" spans="1:1" x14ac:dyDescent="0.25">
      <c r="A12" s="9">
        <v>0</v>
      </c>
    </row>
    <row r="13" spans="1:1" x14ac:dyDescent="0.25">
      <c r="A13" s="9">
        <v>1</v>
      </c>
    </row>
    <row r="14" spans="1:1" x14ac:dyDescent="0.25">
      <c r="A14" s="9">
        <v>1</v>
      </c>
    </row>
    <row r="15" spans="1:1" x14ac:dyDescent="0.25">
      <c r="A15" s="9">
        <v>0</v>
      </c>
    </row>
    <row r="16" spans="1:1" x14ac:dyDescent="0.25">
      <c r="A16" s="9">
        <v>1</v>
      </c>
    </row>
    <row r="17" spans="1:1" x14ac:dyDescent="0.25">
      <c r="A17" s="9">
        <v>1</v>
      </c>
    </row>
    <row r="18" spans="1:1" x14ac:dyDescent="0.25">
      <c r="A18" s="9">
        <v>0</v>
      </c>
    </row>
    <row r="19" spans="1:1" x14ac:dyDescent="0.25">
      <c r="A19" s="9">
        <v>0</v>
      </c>
    </row>
    <row r="20" spans="1:1" x14ac:dyDescent="0.25">
      <c r="A20" s="9">
        <v>1</v>
      </c>
    </row>
    <row r="21" spans="1:1" x14ac:dyDescent="0.25">
      <c r="A21" s="9">
        <v>0</v>
      </c>
    </row>
    <row r="22" spans="1:1" x14ac:dyDescent="0.25">
      <c r="A22" s="9">
        <v>0</v>
      </c>
    </row>
    <row r="23" spans="1:1" x14ac:dyDescent="0.25">
      <c r="A23" s="9">
        <v>0</v>
      </c>
    </row>
    <row r="24" spans="1:1" x14ac:dyDescent="0.25">
      <c r="A24" s="9">
        <v>0</v>
      </c>
    </row>
    <row r="25" spans="1:1" x14ac:dyDescent="0.25">
      <c r="A25" s="9">
        <v>1</v>
      </c>
    </row>
    <row r="26" spans="1:1" x14ac:dyDescent="0.25">
      <c r="A26" s="9">
        <v>0</v>
      </c>
    </row>
    <row r="27" spans="1:1" x14ac:dyDescent="0.25">
      <c r="A27" s="9">
        <v>0</v>
      </c>
    </row>
    <row r="28" spans="1:1" x14ac:dyDescent="0.25">
      <c r="A28" s="9">
        <v>0</v>
      </c>
    </row>
    <row r="29" spans="1:1" x14ac:dyDescent="0.25">
      <c r="A29" s="9">
        <v>0</v>
      </c>
    </row>
    <row r="30" spans="1:1" x14ac:dyDescent="0.25">
      <c r="A30" s="9">
        <v>0</v>
      </c>
    </row>
    <row r="31" spans="1:1" x14ac:dyDescent="0.25">
      <c r="A31" s="9">
        <v>1</v>
      </c>
    </row>
    <row r="32" spans="1:1" x14ac:dyDescent="0.25">
      <c r="A32" s="9">
        <v>1</v>
      </c>
    </row>
    <row r="33" spans="1:1" x14ac:dyDescent="0.25">
      <c r="A33" s="9">
        <v>0</v>
      </c>
    </row>
    <row r="34" spans="1:1" x14ac:dyDescent="0.25">
      <c r="A34" s="9">
        <v>2</v>
      </c>
    </row>
    <row r="35" spans="1:1" x14ac:dyDescent="0.25">
      <c r="A35" s="9">
        <v>0</v>
      </c>
    </row>
    <row r="36" spans="1:1" x14ac:dyDescent="0.25">
      <c r="A36" s="9">
        <v>0</v>
      </c>
    </row>
    <row r="37" spans="1:1" x14ac:dyDescent="0.25">
      <c r="A37" s="9">
        <v>0</v>
      </c>
    </row>
    <row r="38" spans="1:1" x14ac:dyDescent="0.25">
      <c r="A38" s="9">
        <v>1</v>
      </c>
    </row>
    <row r="39" spans="1:1" x14ac:dyDescent="0.25">
      <c r="A39" s="9">
        <v>1</v>
      </c>
    </row>
    <row r="40" spans="1:1" x14ac:dyDescent="0.25">
      <c r="A40" s="9">
        <v>0</v>
      </c>
    </row>
    <row r="41" spans="1:1" x14ac:dyDescent="0.25">
      <c r="A41" s="9">
        <v>0</v>
      </c>
    </row>
    <row r="42" spans="1:1" x14ac:dyDescent="0.25">
      <c r="A42" s="9">
        <v>0</v>
      </c>
    </row>
    <row r="43" spans="1:1" x14ac:dyDescent="0.25">
      <c r="A43" s="9">
        <v>1</v>
      </c>
    </row>
    <row r="44" spans="1:1" x14ac:dyDescent="0.25">
      <c r="A44" s="9">
        <v>0</v>
      </c>
    </row>
    <row r="45" spans="1:1" x14ac:dyDescent="0.25">
      <c r="A45" s="9">
        <v>1</v>
      </c>
    </row>
    <row r="46" spans="1:1" x14ac:dyDescent="0.25">
      <c r="A46" s="9">
        <v>0</v>
      </c>
    </row>
    <row r="47" spans="1:1" x14ac:dyDescent="0.25">
      <c r="A47" s="9">
        <v>0</v>
      </c>
    </row>
    <row r="48" spans="1:1" x14ac:dyDescent="0.25">
      <c r="A48" s="9">
        <v>0</v>
      </c>
    </row>
    <row r="49" spans="1:1" x14ac:dyDescent="0.25">
      <c r="A49" s="9">
        <v>0</v>
      </c>
    </row>
    <row r="50" spans="1:1" x14ac:dyDescent="0.25">
      <c r="A50" s="9">
        <v>1</v>
      </c>
    </row>
    <row r="51" spans="1:1" x14ac:dyDescent="0.25">
      <c r="A51" s="9">
        <v>2</v>
      </c>
    </row>
    <row r="52" spans="1:1" x14ac:dyDescent="0.25">
      <c r="A52" s="9">
        <v>1</v>
      </c>
    </row>
    <row r="53" spans="1:1" x14ac:dyDescent="0.25">
      <c r="A53" s="9">
        <v>0</v>
      </c>
    </row>
    <row r="54" spans="1:1" x14ac:dyDescent="0.25">
      <c r="A54" s="9">
        <v>1</v>
      </c>
    </row>
    <row r="55" spans="1:1" x14ac:dyDescent="0.25">
      <c r="A55" s="9">
        <v>4</v>
      </c>
    </row>
    <row r="56" spans="1:1" x14ac:dyDescent="0.25">
      <c r="A56" s="9">
        <v>2</v>
      </c>
    </row>
    <row r="57" spans="1:1" x14ac:dyDescent="0.25">
      <c r="A57" s="9">
        <v>1</v>
      </c>
    </row>
    <row r="58" spans="1:1" x14ac:dyDescent="0.25">
      <c r="A58" s="9">
        <v>0</v>
      </c>
    </row>
    <row r="59" spans="1:1" x14ac:dyDescent="0.25">
      <c r="A59" s="9">
        <v>0</v>
      </c>
    </row>
    <row r="60" spans="1:1" x14ac:dyDescent="0.25">
      <c r="A60" s="9">
        <v>0</v>
      </c>
    </row>
    <row r="61" spans="1:1" x14ac:dyDescent="0.25">
      <c r="A61" s="9">
        <v>4</v>
      </c>
    </row>
    <row r="62" spans="1:1" x14ac:dyDescent="0.25">
      <c r="A62" s="9">
        <v>6</v>
      </c>
    </row>
    <row r="63" spans="1:1" x14ac:dyDescent="0.25">
      <c r="A63" s="9">
        <v>2</v>
      </c>
    </row>
    <row r="64" spans="1:1" x14ac:dyDescent="0.25">
      <c r="A64" s="9">
        <v>4</v>
      </c>
    </row>
    <row r="65" spans="1:1" x14ac:dyDescent="0.25">
      <c r="A65" s="9">
        <v>0</v>
      </c>
    </row>
    <row r="66" spans="1:1" x14ac:dyDescent="0.25">
      <c r="A66" s="9">
        <v>1</v>
      </c>
    </row>
    <row r="67" spans="1:1" x14ac:dyDescent="0.25">
      <c r="A67" s="9">
        <v>1</v>
      </c>
    </row>
    <row r="68" spans="1:1" x14ac:dyDescent="0.25">
      <c r="A68" s="9">
        <v>3</v>
      </c>
    </row>
    <row r="69" spans="1:1" x14ac:dyDescent="0.25">
      <c r="A69" s="9">
        <v>1</v>
      </c>
    </row>
    <row r="70" spans="1:1" x14ac:dyDescent="0.25">
      <c r="A70" s="9">
        <v>2</v>
      </c>
    </row>
    <row r="71" spans="1:1" x14ac:dyDescent="0.25">
      <c r="A71" s="9">
        <v>1</v>
      </c>
    </row>
    <row r="72" spans="1:1" x14ac:dyDescent="0.25">
      <c r="A72" s="9">
        <v>0</v>
      </c>
    </row>
    <row r="73" spans="1:1" x14ac:dyDescent="0.25">
      <c r="A73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6486-82B9-42C3-B513-67B4CD9B489F}">
  <dimension ref="A1:A73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2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1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0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3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0</v>
      </c>
    </row>
    <row r="43" spans="1:1" x14ac:dyDescent="0.25">
      <c r="A43">
        <v>1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2</v>
      </c>
    </row>
    <row r="49" spans="1:1" x14ac:dyDescent="0.25">
      <c r="A49">
        <v>1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1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4</v>
      </c>
    </row>
    <row r="62" spans="1:1" x14ac:dyDescent="0.25">
      <c r="A62">
        <v>5</v>
      </c>
    </row>
    <row r="63" spans="1:1" x14ac:dyDescent="0.25">
      <c r="A63">
        <v>4</v>
      </c>
    </row>
    <row r="64" spans="1:1" x14ac:dyDescent="0.25">
      <c r="A64">
        <v>2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1</v>
      </c>
    </row>
    <row r="72" spans="1:1" x14ac:dyDescent="0.25">
      <c r="A72">
        <v>0</v>
      </c>
    </row>
    <row r="73" spans="1:1" x14ac:dyDescent="0.25">
      <c r="A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E245-5F20-42CF-99BA-E0E4D4082AC5}">
  <dimension ref="A1:A73"/>
  <sheetViews>
    <sheetView workbookViewId="0">
      <selection activeCell="H18" sqref="H18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2</v>
      </c>
    </row>
    <row r="10" spans="1:1" x14ac:dyDescent="0.25">
      <c r="A10">
        <v>3</v>
      </c>
    </row>
    <row r="11" spans="1:1" x14ac:dyDescent="0.25">
      <c r="A11">
        <v>1</v>
      </c>
    </row>
    <row r="12" spans="1:1" x14ac:dyDescent="0.25">
      <c r="A12">
        <v>0</v>
      </c>
    </row>
    <row r="13" spans="1:1" x14ac:dyDescent="0.25">
      <c r="A13">
        <v>2</v>
      </c>
    </row>
    <row r="14" spans="1:1" x14ac:dyDescent="0.25">
      <c r="A14">
        <v>0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1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0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1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1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2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1</v>
      </c>
    </row>
    <row r="73" spans="1:1" x14ac:dyDescent="0.25">
      <c r="A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B2F4-E494-467F-A6B0-95C6320B2184}">
  <dimension ref="A1:A73"/>
  <sheetViews>
    <sheetView workbookViewId="0">
      <selection activeCell="K5" sqref="K5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1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1</v>
      </c>
    </row>
    <row r="9" spans="1:1" x14ac:dyDescent="0.25">
      <c r="A9">
        <v>3</v>
      </c>
    </row>
    <row r="10" spans="1:1" x14ac:dyDescent="0.25">
      <c r="A10">
        <v>0</v>
      </c>
    </row>
    <row r="11" spans="1:1" x14ac:dyDescent="0.25">
      <c r="A11">
        <v>2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2</v>
      </c>
    </row>
    <row r="16" spans="1:1" x14ac:dyDescent="0.25">
      <c r="A16">
        <v>0</v>
      </c>
    </row>
    <row r="17" spans="1:1" x14ac:dyDescent="0.25">
      <c r="A17">
        <v>3</v>
      </c>
    </row>
    <row r="18" spans="1:1" x14ac:dyDescent="0.25">
      <c r="A18">
        <v>0</v>
      </c>
    </row>
    <row r="19" spans="1:1" x14ac:dyDescent="0.25">
      <c r="A19">
        <v>2</v>
      </c>
    </row>
    <row r="20" spans="1:1" x14ac:dyDescent="0.25">
      <c r="A20">
        <v>1</v>
      </c>
    </row>
    <row r="21" spans="1:1" x14ac:dyDescent="0.25">
      <c r="A21">
        <v>3</v>
      </c>
    </row>
    <row r="22" spans="1:1" x14ac:dyDescent="0.25">
      <c r="A22">
        <v>0</v>
      </c>
    </row>
    <row r="23" spans="1:1" x14ac:dyDescent="0.25">
      <c r="A23">
        <v>1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0</v>
      </c>
    </row>
    <row r="31" spans="1:1" x14ac:dyDescent="0.25">
      <c r="A31">
        <v>1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1</v>
      </c>
    </row>
    <row r="36" spans="1:1" x14ac:dyDescent="0.25">
      <c r="A36">
        <v>3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1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1</v>
      </c>
    </row>
    <row r="46" spans="1:1" x14ac:dyDescent="0.25">
      <c r="A46">
        <v>2</v>
      </c>
    </row>
    <row r="47" spans="1:1" x14ac:dyDescent="0.25">
      <c r="A47">
        <v>1</v>
      </c>
    </row>
    <row r="48" spans="1:1" x14ac:dyDescent="0.25">
      <c r="A48">
        <v>0</v>
      </c>
    </row>
    <row r="49" spans="1:1" x14ac:dyDescent="0.25">
      <c r="A49">
        <v>3</v>
      </c>
    </row>
    <row r="50" spans="1:1" x14ac:dyDescent="0.25">
      <c r="A50">
        <v>1</v>
      </c>
    </row>
    <row r="51" spans="1:1" x14ac:dyDescent="0.25">
      <c r="A51">
        <v>2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2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45A-FFEE-47D0-9EB1-C2D270CCF42A}">
  <dimension ref="A1:H121"/>
  <sheetViews>
    <sheetView tabSelected="1" topLeftCell="A46" zoomScale="69" workbookViewId="0">
      <selection activeCell="I112" sqref="I112"/>
    </sheetView>
  </sheetViews>
  <sheetFormatPr defaultRowHeight="15" x14ac:dyDescent="0.25"/>
  <cols>
    <col min="1" max="2" width="10.5703125" customWidth="1"/>
    <col min="7" max="7" width="11" customWidth="1"/>
  </cols>
  <sheetData>
    <row r="1" spans="1:8" ht="42" customHeight="1" x14ac:dyDescent="0.25">
      <c r="A1" s="10" t="s">
        <v>0</v>
      </c>
      <c r="B1" s="10" t="s">
        <v>1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</row>
    <row r="2" spans="1:8" x14ac:dyDescent="0.25">
      <c r="A2" s="1">
        <v>41275</v>
      </c>
      <c r="B2" s="6">
        <v>16</v>
      </c>
      <c r="C2" s="6">
        <v>7.94</v>
      </c>
      <c r="D2" s="6">
        <v>7.29</v>
      </c>
      <c r="E2" s="6">
        <v>6.98</v>
      </c>
      <c r="F2" s="11">
        <v>0</v>
      </c>
      <c r="G2" s="2">
        <v>8007.8308579389786</v>
      </c>
      <c r="H2" s="12"/>
    </row>
    <row r="3" spans="1:8" x14ac:dyDescent="0.25">
      <c r="A3" s="1">
        <v>41306</v>
      </c>
      <c r="B3" s="6">
        <v>9</v>
      </c>
      <c r="C3" s="6">
        <v>7.16</v>
      </c>
      <c r="D3" s="6">
        <v>6.89</v>
      </c>
      <c r="E3" s="6">
        <v>6.87</v>
      </c>
      <c r="F3" s="11">
        <v>0</v>
      </c>
      <c r="G3" s="2">
        <v>8011.6754281800804</v>
      </c>
    </row>
    <row r="4" spans="1:8" x14ac:dyDescent="0.25">
      <c r="A4" s="1">
        <v>41334</v>
      </c>
      <c r="B4" s="6">
        <v>5</v>
      </c>
      <c r="C4" s="6">
        <v>7.21</v>
      </c>
      <c r="D4" s="6">
        <v>7.31</v>
      </c>
      <c r="E4" s="6">
        <v>7.43</v>
      </c>
      <c r="F4" s="11">
        <v>0</v>
      </c>
      <c r="G4" s="2">
        <v>8015.5218442044661</v>
      </c>
    </row>
    <row r="5" spans="1:8" x14ac:dyDescent="0.25">
      <c r="A5" s="1">
        <v>41365</v>
      </c>
      <c r="B5" s="6">
        <v>5</v>
      </c>
      <c r="C5" s="6">
        <v>7.55</v>
      </c>
      <c r="D5" s="6">
        <v>7.22</v>
      </c>
      <c r="E5" s="6">
        <v>7.37</v>
      </c>
      <c r="F5" s="11">
        <v>0</v>
      </c>
      <c r="G5" s="2">
        <v>8019.3701068983</v>
      </c>
    </row>
    <row r="6" spans="1:8" x14ac:dyDescent="0.25">
      <c r="A6" s="1">
        <v>41395</v>
      </c>
      <c r="B6" s="6">
        <v>6</v>
      </c>
      <c r="C6" s="6">
        <v>6.61</v>
      </c>
      <c r="D6" s="6">
        <v>6.21</v>
      </c>
      <c r="E6" s="6">
        <v>6.29</v>
      </c>
      <c r="F6" s="11">
        <v>0</v>
      </c>
      <c r="G6" s="2">
        <v>8023.2202171481686</v>
      </c>
    </row>
    <row r="7" spans="1:8" x14ac:dyDescent="0.25">
      <c r="A7" s="1">
        <v>41426</v>
      </c>
      <c r="B7" s="6">
        <v>2</v>
      </c>
      <c r="C7" s="6">
        <v>8.42</v>
      </c>
      <c r="D7" s="6">
        <v>8.1</v>
      </c>
      <c r="E7" s="6">
        <v>8.02</v>
      </c>
      <c r="F7" s="11">
        <v>0</v>
      </c>
      <c r="G7" s="2">
        <v>8027.0721758410864</v>
      </c>
    </row>
    <row r="8" spans="1:8" x14ac:dyDescent="0.25">
      <c r="A8" s="1">
        <v>41456</v>
      </c>
      <c r="B8" s="6">
        <v>6</v>
      </c>
      <c r="C8" s="6">
        <v>7.65</v>
      </c>
      <c r="D8" s="6">
        <v>7.2</v>
      </c>
      <c r="E8" s="6">
        <v>6.85</v>
      </c>
      <c r="F8" s="11">
        <v>0</v>
      </c>
      <c r="G8" s="2">
        <v>8030.9259838644948</v>
      </c>
    </row>
    <row r="9" spans="1:8" x14ac:dyDescent="0.25">
      <c r="A9" s="1">
        <v>41487</v>
      </c>
      <c r="B9" s="6">
        <v>2</v>
      </c>
      <c r="C9" s="6">
        <v>8.67</v>
      </c>
      <c r="D9" s="6">
        <v>8.06</v>
      </c>
      <c r="E9" s="6">
        <v>7.74</v>
      </c>
      <c r="F9" s="11">
        <v>0</v>
      </c>
      <c r="G9" s="2">
        <v>8034.781642106258</v>
      </c>
    </row>
    <row r="10" spans="1:8" x14ac:dyDescent="0.25">
      <c r="A10" s="1">
        <v>41518</v>
      </c>
      <c r="B10" s="6">
        <v>8</v>
      </c>
      <c r="C10" s="6">
        <v>8.49</v>
      </c>
      <c r="D10" s="6">
        <v>8.41</v>
      </c>
      <c r="E10" s="6">
        <v>7.91</v>
      </c>
      <c r="F10" s="11">
        <v>0</v>
      </c>
      <c r="G10" s="2">
        <v>8038.6391514546694</v>
      </c>
    </row>
    <row r="11" spans="1:8" x14ac:dyDescent="0.25">
      <c r="A11" s="1">
        <v>41548</v>
      </c>
      <c r="B11" s="6">
        <v>11</v>
      </c>
      <c r="C11" s="6">
        <v>7.99</v>
      </c>
      <c r="D11" s="6">
        <v>7.91</v>
      </c>
      <c r="E11" s="6">
        <v>7.3</v>
      </c>
      <c r="F11" s="11">
        <v>0</v>
      </c>
      <c r="G11" s="2">
        <v>8042.4985127984473</v>
      </c>
    </row>
    <row r="12" spans="1:8" x14ac:dyDescent="0.25">
      <c r="A12" s="1">
        <v>41579</v>
      </c>
      <c r="B12" s="6">
        <v>6</v>
      </c>
      <c r="C12" s="6">
        <v>8.32</v>
      </c>
      <c r="D12" s="6">
        <v>8.59</v>
      </c>
      <c r="E12" s="6">
        <v>9.85</v>
      </c>
      <c r="F12" s="11">
        <v>0</v>
      </c>
      <c r="G12" s="2">
        <v>8046.3597270267364</v>
      </c>
    </row>
    <row r="13" spans="1:8" x14ac:dyDescent="0.25">
      <c r="A13" s="1">
        <v>41609</v>
      </c>
      <c r="B13" s="6">
        <v>6</v>
      </c>
      <c r="C13" s="6">
        <v>14.44</v>
      </c>
      <c r="D13" s="6">
        <v>12.17</v>
      </c>
      <c r="E13" s="6">
        <v>13.55</v>
      </c>
      <c r="F13" s="11">
        <v>0</v>
      </c>
      <c r="G13" s="2">
        <v>8050.2339248017342</v>
      </c>
    </row>
    <row r="14" spans="1:8" x14ac:dyDescent="0.25">
      <c r="A14" s="1">
        <v>41640</v>
      </c>
      <c r="B14" s="6">
        <v>7</v>
      </c>
      <c r="C14" s="6">
        <v>7.92</v>
      </c>
      <c r="D14" s="6">
        <v>7.27</v>
      </c>
      <c r="E14" s="6">
        <v>7</v>
      </c>
      <c r="F14" s="11">
        <v>0</v>
      </c>
      <c r="G14" s="2">
        <v>8053.0794343032121</v>
      </c>
    </row>
    <row r="15" spans="1:8" x14ac:dyDescent="0.25">
      <c r="A15" s="1">
        <v>41671</v>
      </c>
      <c r="B15" s="6">
        <v>5</v>
      </c>
      <c r="C15" s="6">
        <v>7.81</v>
      </c>
      <c r="D15" s="6">
        <v>7.85</v>
      </c>
      <c r="E15" s="6">
        <v>7.58</v>
      </c>
      <c r="F15" s="11">
        <v>0</v>
      </c>
      <c r="G15" s="2">
        <v>8055.9259496045715</v>
      </c>
    </row>
    <row r="16" spans="1:8" x14ac:dyDescent="0.25">
      <c r="A16" s="1">
        <v>41699</v>
      </c>
      <c r="B16" s="6">
        <v>3</v>
      </c>
      <c r="C16" s="6">
        <v>7.09</v>
      </c>
      <c r="D16" s="6">
        <v>7.28</v>
      </c>
      <c r="E16" s="6">
        <v>7.46</v>
      </c>
      <c r="F16" s="11">
        <v>0</v>
      </c>
      <c r="G16" s="2">
        <v>8058.7734710613313</v>
      </c>
    </row>
    <row r="17" spans="1:7" x14ac:dyDescent="0.25">
      <c r="A17" s="1">
        <v>41730</v>
      </c>
      <c r="B17" s="6">
        <v>8</v>
      </c>
      <c r="C17" s="6">
        <v>7.5</v>
      </c>
      <c r="D17" s="6">
        <v>7.3</v>
      </c>
      <c r="E17" s="6">
        <v>7.3</v>
      </c>
      <c r="F17" s="11">
        <v>0</v>
      </c>
      <c r="G17" s="2">
        <v>8061.6219990291365</v>
      </c>
    </row>
    <row r="18" spans="1:7" x14ac:dyDescent="0.25">
      <c r="A18" s="1">
        <v>41760</v>
      </c>
      <c r="B18" s="6">
        <v>5</v>
      </c>
      <c r="C18" s="6">
        <v>7.79</v>
      </c>
      <c r="D18" s="6">
        <v>7.39</v>
      </c>
      <c r="E18" s="6">
        <v>7.39</v>
      </c>
      <c r="F18" s="11">
        <v>0</v>
      </c>
      <c r="G18" s="2">
        <v>8064.4715338637561</v>
      </c>
    </row>
    <row r="19" spans="1:7" x14ac:dyDescent="0.25">
      <c r="A19" s="1">
        <v>41791</v>
      </c>
      <c r="B19" s="6">
        <v>0</v>
      </c>
      <c r="C19" s="6">
        <v>8.02</v>
      </c>
      <c r="D19" s="6">
        <v>7.44</v>
      </c>
      <c r="E19" s="6">
        <v>7.28</v>
      </c>
      <c r="F19" s="11">
        <v>0</v>
      </c>
      <c r="G19" s="2">
        <v>8067.3220759210881</v>
      </c>
    </row>
    <row r="20" spans="1:7" x14ac:dyDescent="0.25">
      <c r="A20" s="1">
        <v>41821</v>
      </c>
      <c r="B20" s="6">
        <v>3</v>
      </c>
      <c r="C20" s="6">
        <v>7.22</v>
      </c>
      <c r="D20" s="6">
        <v>6.73</v>
      </c>
      <c r="E20" s="6">
        <v>6.63</v>
      </c>
      <c r="F20" s="13">
        <v>2.94</v>
      </c>
      <c r="G20" s="2">
        <v>8070.173625557155</v>
      </c>
    </row>
    <row r="21" spans="1:7" x14ac:dyDescent="0.25">
      <c r="A21" s="1">
        <v>41852</v>
      </c>
      <c r="B21" s="6">
        <v>2</v>
      </c>
      <c r="C21" s="6">
        <v>8.9600000000000009</v>
      </c>
      <c r="D21" s="6">
        <v>8.68</v>
      </c>
      <c r="E21" s="6">
        <v>8.25</v>
      </c>
      <c r="F21" s="11">
        <v>0</v>
      </c>
      <c r="G21" s="2">
        <v>8073.0261831281041</v>
      </c>
    </row>
    <row r="22" spans="1:7" x14ac:dyDescent="0.25">
      <c r="A22" s="1">
        <v>41883</v>
      </c>
      <c r="B22" s="6">
        <v>4</v>
      </c>
      <c r="C22" s="6">
        <v>7.9</v>
      </c>
      <c r="D22" s="6">
        <v>7.9</v>
      </c>
      <c r="E22" s="6">
        <v>7.37</v>
      </c>
      <c r="F22" s="11">
        <v>0</v>
      </c>
      <c r="G22" s="2">
        <v>8075.879748990209</v>
      </c>
    </row>
    <row r="23" spans="1:7" x14ac:dyDescent="0.25">
      <c r="A23" s="1">
        <v>41913</v>
      </c>
      <c r="B23" s="6">
        <v>4</v>
      </c>
      <c r="C23" s="6">
        <v>7.89</v>
      </c>
      <c r="D23" s="6">
        <v>7.29</v>
      </c>
      <c r="E23" s="6">
        <v>7.13</v>
      </c>
      <c r="F23" s="11">
        <v>0</v>
      </c>
      <c r="G23" s="2">
        <v>8078.7343234998698</v>
      </c>
    </row>
    <row r="24" spans="1:7" x14ac:dyDescent="0.25">
      <c r="A24" s="1">
        <v>41944</v>
      </c>
      <c r="B24" s="6">
        <v>5</v>
      </c>
      <c r="C24" s="6">
        <v>8.4499999999999993</v>
      </c>
      <c r="D24" s="6">
        <v>8.5</v>
      </c>
      <c r="E24" s="6">
        <v>8.51</v>
      </c>
      <c r="F24" s="11">
        <v>0</v>
      </c>
      <c r="G24" s="2">
        <v>8081.5899070136129</v>
      </c>
    </row>
    <row r="25" spans="1:7" x14ac:dyDescent="0.25">
      <c r="A25" s="1">
        <v>41974</v>
      </c>
      <c r="B25" s="6">
        <v>1</v>
      </c>
      <c r="C25" s="6">
        <v>9.3000000000000007</v>
      </c>
      <c r="D25" s="6">
        <v>9.02</v>
      </c>
      <c r="E25" s="6">
        <v>9.0500000000000007</v>
      </c>
      <c r="F25" s="11">
        <v>100</v>
      </c>
      <c r="G25" s="2">
        <v>8084.4525589091108</v>
      </c>
    </row>
    <row r="26" spans="1:7" x14ac:dyDescent="0.25">
      <c r="A26" s="1">
        <v>42005</v>
      </c>
      <c r="B26" s="6">
        <v>1</v>
      </c>
      <c r="C26" s="6">
        <v>6.51</v>
      </c>
      <c r="D26" s="6">
        <v>6.29</v>
      </c>
      <c r="E26" s="6">
        <v>6.38</v>
      </c>
      <c r="F26" s="11">
        <v>6.32</v>
      </c>
      <c r="G26" s="2">
        <v>8087.928438274359</v>
      </c>
    </row>
    <row r="27" spans="1:7" x14ac:dyDescent="0.25">
      <c r="A27" s="1">
        <v>42036</v>
      </c>
      <c r="B27" s="6">
        <v>5</v>
      </c>
      <c r="C27" s="6">
        <v>6.48</v>
      </c>
      <c r="D27" s="6">
        <v>6.43</v>
      </c>
      <c r="E27" s="6">
        <v>6.17</v>
      </c>
      <c r="F27" s="11">
        <v>4.99</v>
      </c>
      <c r="G27" s="2">
        <v>8091.4058120806067</v>
      </c>
    </row>
    <row r="28" spans="1:7" x14ac:dyDescent="0.25">
      <c r="A28" s="1">
        <v>42064</v>
      </c>
      <c r="B28" s="6">
        <v>4</v>
      </c>
      <c r="C28" s="6">
        <v>7.33</v>
      </c>
      <c r="D28" s="6">
        <v>7.29</v>
      </c>
      <c r="E28" s="6">
        <v>7.51</v>
      </c>
      <c r="F28" s="11">
        <v>3.77</v>
      </c>
      <c r="G28" s="2">
        <v>8094.8846809703828</v>
      </c>
    </row>
    <row r="29" spans="1:7" x14ac:dyDescent="0.25">
      <c r="A29" s="1">
        <v>42095</v>
      </c>
      <c r="B29" s="6">
        <v>1</v>
      </c>
      <c r="C29" s="6">
        <v>7.52</v>
      </c>
      <c r="D29" s="6">
        <v>7.49</v>
      </c>
      <c r="E29" s="6">
        <v>7.68</v>
      </c>
      <c r="F29" s="11">
        <v>4.1500000000000004</v>
      </c>
      <c r="G29" s="2">
        <v>8098.3650455864927</v>
      </c>
    </row>
    <row r="30" spans="1:7" x14ac:dyDescent="0.25">
      <c r="A30" s="1">
        <v>42125</v>
      </c>
      <c r="B30" s="6">
        <v>0</v>
      </c>
      <c r="C30" s="6">
        <v>7.53</v>
      </c>
      <c r="D30" s="6">
        <v>7.51</v>
      </c>
      <c r="E30" s="6">
        <v>7.55</v>
      </c>
      <c r="F30" s="11">
        <v>3.72</v>
      </c>
      <c r="G30" s="2">
        <v>8101.8469065720183</v>
      </c>
    </row>
    <row r="31" spans="1:7" x14ac:dyDescent="0.25">
      <c r="A31" s="1">
        <v>42156</v>
      </c>
      <c r="B31" s="6">
        <v>6</v>
      </c>
      <c r="C31" s="6">
        <v>6.7</v>
      </c>
      <c r="D31" s="6">
        <v>6.25</v>
      </c>
      <c r="E31" s="6">
        <v>6.48</v>
      </c>
      <c r="F31" s="11">
        <v>2.34</v>
      </c>
      <c r="G31" s="2">
        <v>8105.3302645703179</v>
      </c>
    </row>
    <row r="32" spans="1:7" x14ac:dyDescent="0.25">
      <c r="A32" s="1">
        <v>42186</v>
      </c>
      <c r="B32" s="6">
        <v>5</v>
      </c>
      <c r="C32" s="6">
        <v>7.43</v>
      </c>
      <c r="D32" s="6">
        <v>6.86</v>
      </c>
      <c r="E32" s="6">
        <v>6.83</v>
      </c>
      <c r="F32" s="11">
        <v>2.19</v>
      </c>
      <c r="G32" s="2">
        <v>8108.8151202250274</v>
      </c>
    </row>
    <row r="33" spans="1:7" x14ac:dyDescent="0.25">
      <c r="A33" s="1">
        <v>42217</v>
      </c>
      <c r="B33" s="6">
        <v>0</v>
      </c>
      <c r="C33" s="6">
        <v>8.14</v>
      </c>
      <c r="D33" s="6">
        <v>7.75</v>
      </c>
      <c r="E33" s="6">
        <v>6.88</v>
      </c>
      <c r="F33" s="11">
        <v>2.73</v>
      </c>
      <c r="G33" s="2">
        <v>8112.3014741800562</v>
      </c>
    </row>
    <row r="34" spans="1:7" x14ac:dyDescent="0.25">
      <c r="A34" s="1">
        <v>42248</v>
      </c>
      <c r="B34" s="6">
        <v>3</v>
      </c>
      <c r="C34" s="6">
        <v>8.3800000000000008</v>
      </c>
      <c r="D34" s="6">
        <v>8.01</v>
      </c>
      <c r="E34" s="6">
        <v>7.44</v>
      </c>
      <c r="F34" s="11">
        <v>2.99</v>
      </c>
      <c r="G34" s="2">
        <v>8115.7893270795948</v>
      </c>
    </row>
    <row r="35" spans="1:7" x14ac:dyDescent="0.25">
      <c r="A35" s="1">
        <v>42278</v>
      </c>
      <c r="B35" s="6">
        <v>0</v>
      </c>
      <c r="C35" s="6">
        <v>7.43</v>
      </c>
      <c r="D35" s="6">
        <v>6.86</v>
      </c>
      <c r="E35" s="6">
        <v>6.83</v>
      </c>
      <c r="F35" s="11">
        <v>2.04</v>
      </c>
      <c r="G35" s="2">
        <v>8119.2786795681077</v>
      </c>
    </row>
    <row r="36" spans="1:7" x14ac:dyDescent="0.25">
      <c r="A36" s="1">
        <v>42309</v>
      </c>
      <c r="B36" s="6">
        <v>1</v>
      </c>
      <c r="C36" s="6">
        <v>7.84</v>
      </c>
      <c r="D36" s="6">
        <v>8.02</v>
      </c>
      <c r="E36" s="6">
        <v>7.89</v>
      </c>
      <c r="F36" s="11">
        <v>2.52</v>
      </c>
      <c r="G36" s="2">
        <v>8122.7695322903382</v>
      </c>
    </row>
    <row r="37" spans="1:7" x14ac:dyDescent="0.25">
      <c r="A37" s="1">
        <v>42339</v>
      </c>
      <c r="B37" s="6">
        <v>1</v>
      </c>
      <c r="C37" s="6">
        <v>10.199999999999999</v>
      </c>
      <c r="D37" s="6">
        <v>10.63</v>
      </c>
      <c r="E37" s="6">
        <v>11.11</v>
      </c>
      <c r="F37" s="11">
        <v>2.52</v>
      </c>
      <c r="G37" s="2">
        <v>8126.2708963313744</v>
      </c>
    </row>
    <row r="38" spans="1:7" x14ac:dyDescent="0.25">
      <c r="A38" s="1">
        <v>42370</v>
      </c>
      <c r="B38" s="6">
        <v>2</v>
      </c>
      <c r="C38" s="6">
        <v>7.59</v>
      </c>
      <c r="D38" s="6">
        <v>7.11</v>
      </c>
      <c r="E38" s="6">
        <v>7.2</v>
      </c>
      <c r="F38" s="11">
        <v>3.56</v>
      </c>
      <c r="G38" s="2">
        <v>8129.549069398513</v>
      </c>
    </row>
    <row r="39" spans="1:7" x14ac:dyDescent="0.25">
      <c r="A39" s="1">
        <v>42401</v>
      </c>
      <c r="B39" s="6">
        <v>1</v>
      </c>
      <c r="C39" s="6">
        <v>7.63</v>
      </c>
      <c r="D39" s="6">
        <v>7.71</v>
      </c>
      <c r="E39" s="6">
        <v>7.05</v>
      </c>
      <c r="F39" s="11">
        <v>2.35</v>
      </c>
      <c r="G39" s="2">
        <v>8132.8285648949432</v>
      </c>
    </row>
    <row r="40" spans="1:7" x14ac:dyDescent="0.25">
      <c r="A40" s="1">
        <v>42430</v>
      </c>
      <c r="B40" s="6">
        <v>1</v>
      </c>
      <c r="C40" s="6">
        <v>6.93</v>
      </c>
      <c r="D40" s="6">
        <v>6.91</v>
      </c>
      <c r="E40" s="6">
        <v>6.87</v>
      </c>
      <c r="F40" s="11">
        <v>1.75</v>
      </c>
      <c r="G40" s="2">
        <v>8136.1093833541372</v>
      </c>
    </row>
    <row r="41" spans="1:7" x14ac:dyDescent="0.25">
      <c r="A41" s="1">
        <v>42461</v>
      </c>
      <c r="B41" s="6">
        <v>6</v>
      </c>
      <c r="C41" s="6">
        <v>8.14</v>
      </c>
      <c r="D41" s="6">
        <v>7.84</v>
      </c>
      <c r="E41" s="6">
        <v>7.84</v>
      </c>
      <c r="F41" s="11">
        <v>2.35</v>
      </c>
      <c r="G41" s="2">
        <v>8139.3915253097866</v>
      </c>
    </row>
    <row r="42" spans="1:7" x14ac:dyDescent="0.25">
      <c r="A42" s="1">
        <v>42491</v>
      </c>
      <c r="B42" s="6">
        <v>5</v>
      </c>
      <c r="C42" s="6">
        <v>7.32</v>
      </c>
      <c r="D42" s="6">
        <v>7.16</v>
      </c>
      <c r="E42" s="6">
        <v>6.73</v>
      </c>
      <c r="F42" s="11">
        <v>1.85</v>
      </c>
      <c r="G42" s="2">
        <v>8142.674991295793</v>
      </c>
    </row>
    <row r="43" spans="1:7" x14ac:dyDescent="0.25">
      <c r="A43" s="1">
        <v>42522</v>
      </c>
      <c r="B43" s="6">
        <v>2</v>
      </c>
      <c r="C43" s="6">
        <v>8.75</v>
      </c>
      <c r="D43" s="6">
        <v>8.11</v>
      </c>
      <c r="E43" s="6">
        <v>8.18</v>
      </c>
      <c r="F43" s="11">
        <v>2.2999999999999998</v>
      </c>
      <c r="G43" s="2">
        <v>8145.9597818462762</v>
      </c>
    </row>
    <row r="44" spans="1:7" x14ac:dyDescent="0.25">
      <c r="A44" s="1">
        <v>42552</v>
      </c>
      <c r="B44" s="6">
        <v>2</v>
      </c>
      <c r="C44" s="6">
        <v>8.07</v>
      </c>
      <c r="D44" s="6">
        <v>7.72</v>
      </c>
      <c r="E44" s="6">
        <v>7.39</v>
      </c>
      <c r="F44" s="11">
        <v>1.76</v>
      </c>
      <c r="G44" s="2">
        <v>8149.2458974955725</v>
      </c>
    </row>
    <row r="45" spans="1:7" x14ac:dyDescent="0.25">
      <c r="A45" s="1">
        <v>42583</v>
      </c>
      <c r="B45" s="6">
        <v>4</v>
      </c>
      <c r="C45" s="6">
        <v>9.1199999999999992</v>
      </c>
      <c r="D45" s="6">
        <v>8.49</v>
      </c>
      <c r="E45" s="6">
        <v>8</v>
      </c>
      <c r="F45" s="11">
        <v>2.67</v>
      </c>
      <c r="G45" s="2">
        <v>8152.5333387782302</v>
      </c>
    </row>
    <row r="46" spans="1:7" x14ac:dyDescent="0.25">
      <c r="A46" s="1">
        <v>42614</v>
      </c>
      <c r="B46" s="6">
        <v>5</v>
      </c>
      <c r="C46" s="6">
        <v>9.0299999999999994</v>
      </c>
      <c r="D46" s="6">
        <v>9.0500000000000007</v>
      </c>
      <c r="E46" s="6">
        <v>8.3800000000000008</v>
      </c>
      <c r="F46" s="11">
        <v>2.31</v>
      </c>
      <c r="G46" s="2">
        <v>8155.8221062290186</v>
      </c>
    </row>
    <row r="47" spans="1:7" x14ac:dyDescent="0.25">
      <c r="A47" s="1">
        <v>42644</v>
      </c>
      <c r="B47" s="6">
        <v>1</v>
      </c>
      <c r="C47" s="6">
        <v>7.84</v>
      </c>
      <c r="D47" s="6">
        <v>8.23</v>
      </c>
      <c r="E47" s="6">
        <v>8.35</v>
      </c>
      <c r="F47" s="11">
        <v>2.39</v>
      </c>
      <c r="G47" s="2">
        <v>8159.1122003829178</v>
      </c>
    </row>
    <row r="48" spans="1:7" x14ac:dyDescent="0.25">
      <c r="A48" s="1">
        <v>42675</v>
      </c>
      <c r="B48" s="6">
        <v>1</v>
      </c>
      <c r="C48" s="6">
        <v>7.45</v>
      </c>
      <c r="D48" s="6">
        <v>7.86</v>
      </c>
      <c r="E48" s="6">
        <v>8.2799999999999994</v>
      </c>
      <c r="F48" s="11">
        <v>2.44</v>
      </c>
      <c r="G48" s="2">
        <v>8162.4036217751263</v>
      </c>
    </row>
    <row r="49" spans="1:7" x14ac:dyDescent="0.25">
      <c r="A49" s="1">
        <v>42705</v>
      </c>
      <c r="B49" s="6">
        <v>0</v>
      </c>
      <c r="C49" s="6">
        <v>7.75</v>
      </c>
      <c r="D49" s="6">
        <v>8.11</v>
      </c>
      <c r="E49" s="6">
        <v>8.48</v>
      </c>
      <c r="F49" s="11">
        <v>2.4</v>
      </c>
      <c r="G49" s="2">
        <v>8165.7043418725389</v>
      </c>
    </row>
    <row r="50" spans="1:7" x14ac:dyDescent="0.25">
      <c r="A50" s="1">
        <v>42736</v>
      </c>
      <c r="B50" s="6">
        <v>2</v>
      </c>
      <c r="C50" s="6">
        <v>7.69</v>
      </c>
      <c r="D50" s="6">
        <v>7.19</v>
      </c>
      <c r="E50" s="6">
        <v>7.37</v>
      </c>
      <c r="F50" s="11">
        <v>3.35</v>
      </c>
      <c r="G50" s="2">
        <v>8168.6204803866367</v>
      </c>
    </row>
    <row r="51" spans="1:7" x14ac:dyDescent="0.25">
      <c r="A51" s="1">
        <v>42767</v>
      </c>
      <c r="B51" s="6">
        <v>2</v>
      </c>
      <c r="C51" s="6">
        <v>7.91</v>
      </c>
      <c r="D51" s="6">
        <v>7.95</v>
      </c>
      <c r="E51" s="6">
        <v>7.91</v>
      </c>
      <c r="F51" s="11">
        <v>4.3</v>
      </c>
      <c r="G51" s="2">
        <v>8171.5376603128998</v>
      </c>
    </row>
    <row r="52" spans="1:7" x14ac:dyDescent="0.25">
      <c r="A52" s="1">
        <v>42795</v>
      </c>
      <c r="B52" s="6">
        <v>1</v>
      </c>
      <c r="C52" s="6">
        <v>8.3800000000000008</v>
      </c>
      <c r="D52" s="6">
        <v>8.5</v>
      </c>
      <c r="E52" s="6">
        <v>8.39</v>
      </c>
      <c r="F52" s="11">
        <v>4.7699999999999996</v>
      </c>
      <c r="G52" s="2">
        <v>8174.4558820232378</v>
      </c>
    </row>
    <row r="53" spans="1:7" x14ac:dyDescent="0.25">
      <c r="A53" s="1">
        <v>42826</v>
      </c>
      <c r="B53" s="6">
        <v>2</v>
      </c>
      <c r="C53" s="6">
        <v>7.57</v>
      </c>
      <c r="D53" s="6">
        <v>7.1</v>
      </c>
      <c r="E53" s="6">
        <v>7.47</v>
      </c>
      <c r="F53" s="11">
        <v>3.37</v>
      </c>
      <c r="G53" s="2">
        <v>8177.3751458896904</v>
      </c>
    </row>
    <row r="54" spans="1:7" x14ac:dyDescent="0.25">
      <c r="A54" s="1">
        <v>42856</v>
      </c>
      <c r="B54" s="6">
        <v>3</v>
      </c>
      <c r="C54" s="6">
        <v>7.35</v>
      </c>
      <c r="D54" s="6">
        <v>7.43</v>
      </c>
      <c r="E54" s="6">
        <v>7.25</v>
      </c>
      <c r="F54" s="11">
        <v>4.0199999999999996</v>
      </c>
      <c r="G54" s="2">
        <v>8180.2954522844338</v>
      </c>
    </row>
    <row r="55" spans="1:7" x14ac:dyDescent="0.25">
      <c r="A55" s="1">
        <v>42887</v>
      </c>
      <c r="B55" s="6">
        <v>0</v>
      </c>
      <c r="C55" s="6">
        <v>7.63</v>
      </c>
      <c r="D55" s="6">
        <v>7.1</v>
      </c>
      <c r="E55" s="6">
        <v>7.22</v>
      </c>
      <c r="F55" s="11">
        <v>3.62</v>
      </c>
      <c r="G55" s="2">
        <v>8183.2168015797779</v>
      </c>
    </row>
    <row r="56" spans="1:7" x14ac:dyDescent="0.25">
      <c r="A56" s="5">
        <v>42917</v>
      </c>
      <c r="B56" s="3">
        <v>2</v>
      </c>
      <c r="C56" s="3">
        <v>8.2200000000000006</v>
      </c>
      <c r="D56" s="3">
        <v>7.67</v>
      </c>
      <c r="E56" s="3">
        <v>7.74</v>
      </c>
      <c r="F56" s="14">
        <v>3.69</v>
      </c>
      <c r="G56" s="4">
        <v>8186.1391941481616</v>
      </c>
    </row>
    <row r="57" spans="1:7" x14ac:dyDescent="0.25">
      <c r="A57" s="5">
        <v>42948</v>
      </c>
      <c r="B57" s="3">
        <v>3</v>
      </c>
      <c r="C57" s="3">
        <v>8.39</v>
      </c>
      <c r="D57" s="3">
        <v>7.83</v>
      </c>
      <c r="E57" s="3">
        <v>7.42</v>
      </c>
      <c r="F57" s="14">
        <v>2.37</v>
      </c>
      <c r="G57" s="4">
        <v>8189.0626303621584</v>
      </c>
    </row>
    <row r="58" spans="1:7" x14ac:dyDescent="0.25">
      <c r="A58" s="5">
        <v>42979</v>
      </c>
      <c r="B58" s="3">
        <v>2</v>
      </c>
      <c r="C58" s="3">
        <v>8.06</v>
      </c>
      <c r="D58" s="3">
        <v>8.15</v>
      </c>
      <c r="E58" s="3">
        <v>7.95</v>
      </c>
      <c r="F58" s="14">
        <v>2.7</v>
      </c>
      <c r="G58" s="4">
        <v>8191.9871105944767</v>
      </c>
    </row>
    <row r="59" spans="1:7" x14ac:dyDescent="0.25">
      <c r="A59" s="5">
        <v>43009</v>
      </c>
      <c r="B59" s="3">
        <v>4</v>
      </c>
      <c r="C59" s="3">
        <v>8.9499999999999993</v>
      </c>
      <c r="D59" s="3">
        <v>8.56</v>
      </c>
      <c r="E59" s="3">
        <v>8.7799999999999994</v>
      </c>
      <c r="F59" s="14">
        <v>5.48</v>
      </c>
      <c r="G59" s="4">
        <v>8194.9126352179555</v>
      </c>
    </row>
    <row r="60" spans="1:7" x14ac:dyDescent="0.25">
      <c r="A60" s="5">
        <v>43040</v>
      </c>
      <c r="B60" s="3">
        <v>3</v>
      </c>
      <c r="C60" s="3">
        <v>7.83</v>
      </c>
      <c r="D60" s="3">
        <v>7.75</v>
      </c>
      <c r="E60" s="3">
        <v>8.07</v>
      </c>
      <c r="F60" s="14">
        <v>6.32</v>
      </c>
      <c r="G60" s="4">
        <v>8197.8392046055706</v>
      </c>
    </row>
    <row r="61" spans="1:7" x14ac:dyDescent="0.25">
      <c r="A61" s="5">
        <v>43070</v>
      </c>
      <c r="B61" s="3">
        <v>9</v>
      </c>
      <c r="C61" s="3">
        <v>8.06</v>
      </c>
      <c r="D61" s="3">
        <v>7.9</v>
      </c>
      <c r="E61" s="3">
        <v>7.71</v>
      </c>
      <c r="F61" s="14">
        <v>6.16</v>
      </c>
      <c r="G61" s="4">
        <v>8200.7730929423178</v>
      </c>
    </row>
    <row r="62" spans="1:7" x14ac:dyDescent="0.25">
      <c r="A62" s="5">
        <v>43101</v>
      </c>
      <c r="B62" s="3">
        <v>17</v>
      </c>
      <c r="C62" s="3">
        <v>8.34</v>
      </c>
      <c r="D62" s="3">
        <v>7.82</v>
      </c>
      <c r="E62" s="3">
        <v>7.91</v>
      </c>
      <c r="F62" s="14">
        <v>5.47</v>
      </c>
      <c r="G62" s="4">
        <v>8203.3490122826206</v>
      </c>
    </row>
    <row r="63" spans="1:7" x14ac:dyDescent="0.25">
      <c r="A63" s="5">
        <v>43132</v>
      </c>
      <c r="B63" s="3">
        <v>7</v>
      </c>
      <c r="C63" s="3">
        <v>7.69</v>
      </c>
      <c r="D63" s="3">
        <v>7.37</v>
      </c>
      <c r="E63" s="3">
        <v>7.2</v>
      </c>
      <c r="F63" s="14">
        <v>22.88</v>
      </c>
      <c r="G63" s="4">
        <v>8205.9257407369332</v>
      </c>
    </row>
    <row r="64" spans="1:7" x14ac:dyDescent="0.25">
      <c r="A64" s="5">
        <v>43160</v>
      </c>
      <c r="B64" s="3">
        <v>12</v>
      </c>
      <c r="C64" s="3">
        <v>8.14</v>
      </c>
      <c r="D64" s="3">
        <v>8.25</v>
      </c>
      <c r="E64" s="3">
        <v>7.96</v>
      </c>
      <c r="F64" s="14">
        <v>13.11</v>
      </c>
      <c r="G64" s="4">
        <v>8208.5032785594103</v>
      </c>
    </row>
    <row r="65" spans="1:7" x14ac:dyDescent="0.25">
      <c r="A65" s="5">
        <v>43191</v>
      </c>
      <c r="B65" s="3">
        <v>8</v>
      </c>
      <c r="C65" s="3">
        <v>8.8699999999999992</v>
      </c>
      <c r="D65" s="3">
        <v>8.99</v>
      </c>
      <c r="E65" s="3">
        <v>8.8000000000000007</v>
      </c>
      <c r="F65" s="14">
        <v>7.48</v>
      </c>
      <c r="G65" s="4">
        <v>8211.0816260042848</v>
      </c>
    </row>
    <row r="66" spans="1:7" x14ac:dyDescent="0.25">
      <c r="A66" s="5">
        <v>43221</v>
      </c>
      <c r="B66" s="3">
        <v>5</v>
      </c>
      <c r="C66" s="3">
        <v>8.49</v>
      </c>
      <c r="D66" s="3">
        <v>8.25</v>
      </c>
      <c r="E66" s="3">
        <v>8.25</v>
      </c>
      <c r="F66" s="14">
        <v>6.27</v>
      </c>
      <c r="G66" s="4">
        <v>8213.6607833258568</v>
      </c>
    </row>
    <row r="67" spans="1:7" x14ac:dyDescent="0.25">
      <c r="A67" s="5">
        <v>43252</v>
      </c>
      <c r="B67" s="3">
        <v>2</v>
      </c>
      <c r="C67" s="3">
        <v>8.0299999999999994</v>
      </c>
      <c r="D67" s="3">
        <v>7.83</v>
      </c>
      <c r="E67" s="3">
        <v>7.87</v>
      </c>
      <c r="F67" s="14">
        <v>6.28</v>
      </c>
      <c r="G67" s="4">
        <v>8216.2407507785156</v>
      </c>
    </row>
    <row r="68" spans="1:7" x14ac:dyDescent="0.25">
      <c r="A68" s="5">
        <v>43282</v>
      </c>
      <c r="B68" s="3">
        <v>2</v>
      </c>
      <c r="C68" s="3">
        <v>8.7100000000000009</v>
      </c>
      <c r="D68" s="3">
        <v>8.51</v>
      </c>
      <c r="E68" s="3">
        <v>8.4700000000000006</v>
      </c>
      <c r="F68" s="14">
        <v>12.77</v>
      </c>
      <c r="G68" s="4">
        <v>8218.8215286167306</v>
      </c>
    </row>
    <row r="69" spans="1:7" x14ac:dyDescent="0.25">
      <c r="A69" s="5">
        <v>43313</v>
      </c>
      <c r="B69" s="3">
        <v>8</v>
      </c>
      <c r="C69" s="3">
        <v>8.76</v>
      </c>
      <c r="D69" s="3">
        <v>8.64</v>
      </c>
      <c r="E69" s="3">
        <v>8.5299999999999994</v>
      </c>
      <c r="F69" s="14">
        <v>9.49</v>
      </c>
      <c r="G69" s="4">
        <v>8221.4031170950493</v>
      </c>
    </row>
    <row r="70" spans="1:7" x14ac:dyDescent="0.25">
      <c r="A70" s="5">
        <v>43344</v>
      </c>
      <c r="B70" s="3">
        <v>2</v>
      </c>
      <c r="C70" s="3">
        <v>8.3800000000000008</v>
      </c>
      <c r="D70" s="3">
        <v>8.33</v>
      </c>
      <c r="E70" s="3">
        <v>8.0399999999999991</v>
      </c>
      <c r="F70" s="14">
        <v>5.96</v>
      </c>
      <c r="G70" s="4">
        <v>8223.9855164680976</v>
      </c>
    </row>
    <row r="71" spans="1:7" x14ac:dyDescent="0.25">
      <c r="A71" s="5">
        <v>43374</v>
      </c>
      <c r="B71" s="3">
        <v>3</v>
      </c>
      <c r="C71" s="3">
        <v>8.25</v>
      </c>
      <c r="D71" s="3">
        <v>7.97</v>
      </c>
      <c r="E71" s="3">
        <v>8.1</v>
      </c>
      <c r="F71" s="14">
        <v>4.99</v>
      </c>
      <c r="G71" s="4">
        <v>8226.5687269905866</v>
      </c>
    </row>
    <row r="72" spans="1:7" x14ac:dyDescent="0.25">
      <c r="A72" s="5">
        <v>43405</v>
      </c>
      <c r="B72" s="3">
        <v>1</v>
      </c>
      <c r="C72" s="3">
        <v>8.34</v>
      </c>
      <c r="D72" s="3">
        <v>8.11</v>
      </c>
      <c r="E72" s="3">
        <v>8.24</v>
      </c>
      <c r="F72" s="14">
        <v>8.76</v>
      </c>
      <c r="G72" s="4">
        <v>8229.1527489173004</v>
      </c>
    </row>
    <row r="73" spans="1:7" x14ac:dyDescent="0.25">
      <c r="A73" s="5">
        <v>43435</v>
      </c>
      <c r="B73" s="3">
        <v>0</v>
      </c>
      <c r="C73" s="3">
        <v>7.91</v>
      </c>
      <c r="D73" s="3">
        <v>8.02</v>
      </c>
      <c r="E73" s="3">
        <v>7.82</v>
      </c>
      <c r="F73" s="14">
        <v>8.16</v>
      </c>
      <c r="G73" s="4">
        <v>8231.7424544987734</v>
      </c>
    </row>
    <row r="74" spans="1:7" x14ac:dyDescent="0.25">
      <c r="A74" s="32">
        <v>43466</v>
      </c>
      <c r="B74">
        <v>2</v>
      </c>
      <c r="C74">
        <v>8.390204046564131</v>
      </c>
      <c r="D74">
        <v>7.7433873446451029</v>
      </c>
      <c r="E74">
        <v>7.9363579940407512</v>
      </c>
      <c r="F74">
        <v>10.010333037251185</v>
      </c>
      <c r="G74" s="12">
        <v>8238</v>
      </c>
    </row>
    <row r="75" spans="1:7" x14ac:dyDescent="0.25">
      <c r="A75" s="32">
        <v>43497</v>
      </c>
      <c r="B75">
        <v>4</v>
      </c>
      <c r="C75">
        <v>7.968887481472426</v>
      </c>
      <c r="D75">
        <v>7.7364638995432227</v>
      </c>
      <c r="E75">
        <v>7.5592371808781271</v>
      </c>
      <c r="F75">
        <v>40.731902144284014</v>
      </c>
      <c r="G75" s="12">
        <v>8242</v>
      </c>
    </row>
    <row r="76" spans="1:7" x14ac:dyDescent="0.25">
      <c r="A76" s="32">
        <v>43525</v>
      </c>
      <c r="B76">
        <v>3</v>
      </c>
      <c r="C76">
        <v>8.3801668005158714</v>
      </c>
      <c r="D76">
        <v>8.3813117901095513</v>
      </c>
      <c r="E76">
        <v>8.2229318131081612</v>
      </c>
      <c r="F76">
        <v>22.764395746130177</v>
      </c>
      <c r="G76">
        <v>8246</v>
      </c>
    </row>
    <row r="77" spans="1:7" x14ac:dyDescent="0.25">
      <c r="A77" s="32">
        <v>43556</v>
      </c>
      <c r="B77">
        <v>1</v>
      </c>
      <c r="C77">
        <v>8.8331989634946719</v>
      </c>
      <c r="D77">
        <v>8.5993536023289998</v>
      </c>
      <c r="E77">
        <v>8.6651240386854109</v>
      </c>
      <c r="F77">
        <v>12.73510132986665</v>
      </c>
      <c r="G77">
        <v>8249</v>
      </c>
    </row>
    <row r="78" spans="1:7" x14ac:dyDescent="0.25">
      <c r="A78" s="32">
        <v>43586</v>
      </c>
      <c r="B78">
        <v>5</v>
      </c>
      <c r="C78">
        <v>8.4586167619788757</v>
      </c>
      <c r="D78">
        <v>8.1528108867333255</v>
      </c>
      <c r="E78">
        <v>8.1249880042907279</v>
      </c>
      <c r="F78">
        <v>10.561663620452762</v>
      </c>
      <c r="G78">
        <v>8252</v>
      </c>
    </row>
    <row r="79" spans="1:7" x14ac:dyDescent="0.25">
      <c r="A79" s="32">
        <v>43617</v>
      </c>
      <c r="B79">
        <v>2</v>
      </c>
      <c r="C79">
        <v>8.2588730794651735</v>
      </c>
      <c r="D79">
        <v>7.8805139361595602</v>
      </c>
      <c r="E79">
        <v>7.9365635865163293</v>
      </c>
      <c r="F79">
        <v>10.519486099255024</v>
      </c>
      <c r="G79">
        <v>8255</v>
      </c>
    </row>
    <row r="80" spans="1:7" x14ac:dyDescent="0.25">
      <c r="A80" s="32">
        <v>43647</v>
      </c>
      <c r="B80">
        <v>0</v>
      </c>
      <c r="C80">
        <v>8.8546100726730828</v>
      </c>
      <c r="D80">
        <v>8.4139734211582056</v>
      </c>
      <c r="E80">
        <v>8.3960176837714027</v>
      </c>
      <c r="F80">
        <v>20.940896449615995</v>
      </c>
      <c r="G80">
        <v>8258</v>
      </c>
    </row>
    <row r="81" spans="1:7" x14ac:dyDescent="0.25">
      <c r="A81" s="32">
        <v>43678</v>
      </c>
      <c r="B81">
        <v>6</v>
      </c>
      <c r="C81">
        <v>9.0152467294005056</v>
      </c>
      <c r="D81">
        <v>8.6866876425252499</v>
      </c>
      <c r="E81">
        <v>8.4084609398383741</v>
      </c>
      <c r="F81">
        <v>14.91006972585248</v>
      </c>
      <c r="G81">
        <v>8260</v>
      </c>
    </row>
    <row r="82" spans="1:7" x14ac:dyDescent="0.25">
      <c r="A82" s="32">
        <v>43709</v>
      </c>
      <c r="B82">
        <v>3</v>
      </c>
      <c r="C82">
        <v>8.6598867930195027</v>
      </c>
      <c r="D82">
        <v>8.6369590195019939</v>
      </c>
      <c r="E82">
        <v>8.2253350528549181</v>
      </c>
      <c r="F82">
        <v>8.9816410022079367</v>
      </c>
      <c r="G82">
        <v>8263</v>
      </c>
    </row>
    <row r="83" spans="1:7" x14ac:dyDescent="0.25">
      <c r="A83" s="32">
        <v>43739</v>
      </c>
      <c r="B83">
        <v>1</v>
      </c>
      <c r="C83">
        <v>8.6675187774454479</v>
      </c>
      <c r="D83">
        <v>8.3790106600636935</v>
      </c>
      <c r="E83">
        <v>8.437112236316576</v>
      </c>
      <c r="F83">
        <v>7.3246775719533783</v>
      </c>
      <c r="G83">
        <v>8266</v>
      </c>
    </row>
    <row r="84" spans="1:7" x14ac:dyDescent="0.25">
      <c r="A84" s="32">
        <v>43770</v>
      </c>
      <c r="B84">
        <v>0</v>
      </c>
      <c r="C84">
        <v>8.4813761931324017</v>
      </c>
      <c r="D84">
        <v>8.2997777672806219</v>
      </c>
      <c r="E84">
        <v>8.416705722051173</v>
      </c>
      <c r="F84">
        <v>12.623871368827645</v>
      </c>
      <c r="G84">
        <v>8269</v>
      </c>
    </row>
    <row r="85" spans="1:7" x14ac:dyDescent="0.25">
      <c r="A85" s="32">
        <v>43800</v>
      </c>
      <c r="B85">
        <v>2</v>
      </c>
      <c r="C85">
        <v>8.2911955415230167</v>
      </c>
      <c r="D85">
        <v>8.4608017183624415</v>
      </c>
      <c r="E85">
        <v>8.1760206279950971</v>
      </c>
      <c r="F85">
        <v>11.631617218984399</v>
      </c>
      <c r="G85">
        <v>8272</v>
      </c>
    </row>
    <row r="86" spans="1:7" x14ac:dyDescent="0.25">
      <c r="A86" s="32">
        <v>43831</v>
      </c>
      <c r="B86">
        <v>2</v>
      </c>
      <c r="C86">
        <v>8.6358297814239293</v>
      </c>
      <c r="D86">
        <v>7.9527919452413993</v>
      </c>
      <c r="E86">
        <v>8.0904837563858578</v>
      </c>
      <c r="F86">
        <v>14.123341054255102</v>
      </c>
      <c r="G86">
        <v>8276</v>
      </c>
    </row>
    <row r="87" spans="1:7" x14ac:dyDescent="0.25">
      <c r="A87" s="32">
        <v>43862</v>
      </c>
      <c r="B87">
        <v>0</v>
      </c>
      <c r="C87">
        <v>8.2016112928421556</v>
      </c>
      <c r="D87">
        <v>7.9452108402324644</v>
      </c>
      <c r="E87">
        <v>7.7058019834147649</v>
      </c>
      <c r="F87">
        <v>56.913616195425348</v>
      </c>
      <c r="G87">
        <v>8280</v>
      </c>
    </row>
    <row r="88" spans="1:7" x14ac:dyDescent="0.25">
      <c r="A88" s="32">
        <v>43891</v>
      </c>
      <c r="B88">
        <v>0</v>
      </c>
      <c r="C88">
        <v>8.6243074767641197</v>
      </c>
      <c r="D88">
        <v>8.606950802542908</v>
      </c>
      <c r="E88">
        <v>8.3821076951263187</v>
      </c>
      <c r="F88">
        <v>31.518284310333708</v>
      </c>
      <c r="G88">
        <v>8283</v>
      </c>
    </row>
    <row r="89" spans="1:7" x14ac:dyDescent="0.25">
      <c r="A89" s="32">
        <v>43922</v>
      </c>
      <c r="B89">
        <v>0</v>
      </c>
      <c r="C89">
        <v>9.0899146500060031</v>
      </c>
      <c r="D89">
        <v>8.8303444452984685</v>
      </c>
      <c r="E89">
        <v>8.8325895388939113</v>
      </c>
      <c r="F89">
        <v>17.480236115726019</v>
      </c>
      <c r="G89">
        <v>8286</v>
      </c>
    </row>
    <row r="90" spans="1:7" x14ac:dyDescent="0.25">
      <c r="A90" s="32">
        <v>43952</v>
      </c>
      <c r="B90">
        <v>0</v>
      </c>
      <c r="C90">
        <v>8.7038521860782119</v>
      </c>
      <c r="D90">
        <v>8.3713178413318463</v>
      </c>
      <c r="E90">
        <v>8.2817621392426286</v>
      </c>
      <c r="F90">
        <v>14.378457031373216</v>
      </c>
      <c r="G90">
        <v>8290</v>
      </c>
    </row>
    <row r="91" spans="1:7" x14ac:dyDescent="0.25">
      <c r="A91" s="32">
        <v>43983</v>
      </c>
      <c r="B91">
        <v>0</v>
      </c>
      <c r="C91">
        <v>8.4977403481238216</v>
      </c>
      <c r="D91">
        <v>8.0912522703075496</v>
      </c>
      <c r="E91">
        <v>8.0894561721062352</v>
      </c>
      <c r="F91">
        <v>14.20989994194097</v>
      </c>
      <c r="G91">
        <v>8293</v>
      </c>
    </row>
    <row r="92" spans="1:7" x14ac:dyDescent="0.25">
      <c r="A92" s="32">
        <v>44013</v>
      </c>
      <c r="B92">
        <v>0</v>
      </c>
      <c r="C92">
        <v>9.1100917812107571</v>
      </c>
      <c r="D92">
        <v>8.6384770677011247</v>
      </c>
      <c r="E92">
        <v>8.5575021042611503</v>
      </c>
      <c r="F92">
        <v>28.078647183627314</v>
      </c>
      <c r="G92">
        <v>8296</v>
      </c>
    </row>
    <row r="93" spans="1:7" x14ac:dyDescent="0.25">
      <c r="A93" s="32">
        <v>44044</v>
      </c>
      <c r="B93">
        <v>0</v>
      </c>
      <c r="C93">
        <v>9.2747393534174165</v>
      </c>
      <c r="D93">
        <v>8.9179536903410259</v>
      </c>
      <c r="E93">
        <v>8.5699258930586932</v>
      </c>
      <c r="F93">
        <v>19.851832315446046</v>
      </c>
      <c r="G93">
        <v>8300</v>
      </c>
    </row>
    <row r="94" spans="1:7" x14ac:dyDescent="0.25">
      <c r="A94" s="32">
        <v>44075</v>
      </c>
      <c r="B94">
        <v>0</v>
      </c>
      <c r="C94">
        <v>8.9085543593794849</v>
      </c>
      <c r="D94">
        <v>8.8663921228530906</v>
      </c>
      <c r="E94">
        <v>8.3830311500287635</v>
      </c>
      <c r="F94">
        <v>11.878487081849768</v>
      </c>
      <c r="G94">
        <v>8303</v>
      </c>
    </row>
    <row r="95" spans="1:7" x14ac:dyDescent="0.25">
      <c r="A95" s="32">
        <v>44105</v>
      </c>
      <c r="B95">
        <v>0</v>
      </c>
      <c r="C95">
        <v>8.9158113544255659</v>
      </c>
      <c r="D95">
        <v>8.6010999619356454</v>
      </c>
      <c r="E95">
        <v>8.5986105046138075</v>
      </c>
      <c r="F95">
        <v>9.6252696076679847</v>
      </c>
      <c r="G95">
        <v>8306</v>
      </c>
    </row>
    <row r="96" spans="1:7" x14ac:dyDescent="0.25">
      <c r="A96" s="32">
        <v>44136</v>
      </c>
      <c r="B96">
        <v>1</v>
      </c>
      <c r="C96">
        <v>8.7237578567454683</v>
      </c>
      <c r="D96">
        <v>8.519282128886422</v>
      </c>
      <c r="E96">
        <v>8.5775568043405386</v>
      </c>
      <c r="F96">
        <v>16.487742737655289</v>
      </c>
      <c r="G96">
        <v>8310</v>
      </c>
    </row>
    <row r="97" spans="1:7" x14ac:dyDescent="0.25">
      <c r="A97" s="32">
        <v>44166</v>
      </c>
      <c r="B97">
        <v>1</v>
      </c>
      <c r="C97">
        <v>8.5275792525248573</v>
      </c>
      <c r="D97">
        <v>8.6840726123431189</v>
      </c>
      <c r="E97">
        <v>8.3320235473073616</v>
      </c>
      <c r="F97">
        <v>15.103234437968799</v>
      </c>
      <c r="G97">
        <v>8313</v>
      </c>
    </row>
    <row r="98" spans="1:7" x14ac:dyDescent="0.25">
      <c r="A98" s="32">
        <v>44197</v>
      </c>
      <c r="B98">
        <v>1</v>
      </c>
      <c r="C98">
        <v>8.8814555162837294</v>
      </c>
      <c r="D98">
        <v>8.1621965458376966</v>
      </c>
      <c r="E98">
        <v>8.2446095187309645</v>
      </c>
      <c r="F98">
        <v>18.236349071259021</v>
      </c>
      <c r="G98">
        <v>8316</v>
      </c>
    </row>
    <row r="99" spans="1:7" x14ac:dyDescent="0.25">
      <c r="A99" s="32">
        <v>44228</v>
      </c>
      <c r="B99">
        <v>1</v>
      </c>
      <c r="C99">
        <v>8.4343351042118844</v>
      </c>
      <c r="D99">
        <v>8.1539577809217043</v>
      </c>
      <c r="E99">
        <v>7.8523667859514035</v>
      </c>
      <c r="F99">
        <v>73.095330246566675</v>
      </c>
      <c r="G99">
        <v>8319</v>
      </c>
    </row>
    <row r="100" spans="1:7" x14ac:dyDescent="0.25">
      <c r="A100" s="32">
        <v>44256</v>
      </c>
      <c r="B100">
        <v>0</v>
      </c>
      <c r="C100">
        <v>8.8684481530123698</v>
      </c>
      <c r="D100">
        <v>8.8325898149762629</v>
      </c>
      <c r="E100">
        <v>8.5412835771444762</v>
      </c>
      <c r="F100">
        <v>40.27217287453724</v>
      </c>
      <c r="G100">
        <v>8323</v>
      </c>
    </row>
    <row r="101" spans="1:7" x14ac:dyDescent="0.25">
      <c r="A101" s="32">
        <v>44287</v>
      </c>
      <c r="B101">
        <v>0</v>
      </c>
      <c r="C101">
        <v>9.3466303365173324</v>
      </c>
      <c r="D101">
        <v>9.0613352882679354</v>
      </c>
      <c r="E101">
        <v>9.0000550391024099</v>
      </c>
      <c r="F101">
        <v>22.225370901585386</v>
      </c>
      <c r="G101">
        <v>8326</v>
      </c>
    </row>
    <row r="102" spans="1:7" x14ac:dyDescent="0.25">
      <c r="A102" s="32">
        <v>44317</v>
      </c>
      <c r="B102">
        <v>0</v>
      </c>
      <c r="C102">
        <v>8.9490876101775481</v>
      </c>
      <c r="D102">
        <v>8.5898247959303671</v>
      </c>
      <c r="E102">
        <v>8.4385362741945276</v>
      </c>
      <c r="F102">
        <v>18.19525044229367</v>
      </c>
      <c r="G102">
        <v>8329</v>
      </c>
    </row>
    <row r="103" spans="1:7" x14ac:dyDescent="0.25">
      <c r="A103" s="32">
        <v>44348</v>
      </c>
      <c r="B103">
        <v>1</v>
      </c>
      <c r="C103">
        <v>8.7366076167824698</v>
      </c>
      <c r="D103">
        <v>8.301990604455538</v>
      </c>
      <c r="E103">
        <v>8.2423487576961403</v>
      </c>
      <c r="F103">
        <v>17.900313784626917</v>
      </c>
      <c r="G103">
        <v>8333</v>
      </c>
    </row>
    <row r="104" spans="1:7" x14ac:dyDescent="0.25">
      <c r="A104" s="32">
        <v>44378</v>
      </c>
      <c r="B104">
        <v>0</v>
      </c>
      <c r="C104">
        <v>9.365573489748428</v>
      </c>
      <c r="D104">
        <v>8.8629807142440455</v>
      </c>
      <c r="E104">
        <v>8.718986524750898</v>
      </c>
      <c r="F104">
        <v>35.216397917638631</v>
      </c>
      <c r="G104">
        <v>8336</v>
      </c>
    </row>
    <row r="105" spans="1:7" x14ac:dyDescent="0.25">
      <c r="A105" s="32">
        <v>44409</v>
      </c>
      <c r="B105">
        <v>0</v>
      </c>
      <c r="C105">
        <v>9.5342319774343292</v>
      </c>
      <c r="D105">
        <v>9.1492197381567983</v>
      </c>
      <c r="E105">
        <v>8.7313908462790142</v>
      </c>
      <c r="F105">
        <v>24.793594905039612</v>
      </c>
      <c r="G105">
        <v>8339</v>
      </c>
    </row>
    <row r="106" spans="1:7" x14ac:dyDescent="0.25">
      <c r="A106" s="32">
        <v>44440</v>
      </c>
      <c r="B106">
        <v>2</v>
      </c>
      <c r="C106">
        <v>9.1572219257394671</v>
      </c>
      <c r="D106">
        <v>9.0958252262041857</v>
      </c>
      <c r="E106">
        <v>8.540727247202609</v>
      </c>
      <c r="F106">
        <v>14.7753331614916</v>
      </c>
      <c r="G106">
        <v>8343</v>
      </c>
    </row>
    <row r="107" spans="1:7" x14ac:dyDescent="0.25">
      <c r="A107" s="32">
        <v>44470</v>
      </c>
      <c r="B107">
        <v>0</v>
      </c>
      <c r="C107">
        <v>9.1641039314056822</v>
      </c>
      <c r="D107">
        <v>8.8231892638075973</v>
      </c>
      <c r="E107">
        <v>8.760108772911039</v>
      </c>
      <c r="F107">
        <v>11.925861643382591</v>
      </c>
      <c r="G107">
        <v>8346</v>
      </c>
    </row>
    <row r="108" spans="1:7" x14ac:dyDescent="0.25">
      <c r="A108" s="32">
        <v>44501</v>
      </c>
      <c r="B108">
        <v>3</v>
      </c>
      <c r="C108">
        <v>8.966139520358535</v>
      </c>
      <c r="D108">
        <v>8.7387864904922203</v>
      </c>
      <c r="E108">
        <v>8.7384078866299042</v>
      </c>
      <c r="F108">
        <v>20.351614106482934</v>
      </c>
      <c r="G108">
        <v>8349</v>
      </c>
    </row>
    <row r="109" spans="1:7" x14ac:dyDescent="0.25">
      <c r="A109" s="32">
        <v>44531</v>
      </c>
      <c r="B109">
        <v>1</v>
      </c>
      <c r="C109">
        <v>8.763962963526696</v>
      </c>
      <c r="D109">
        <v>8.907343506323798</v>
      </c>
      <c r="E109">
        <v>8.4880264666196261</v>
      </c>
      <c r="F109">
        <v>18.5748516569532</v>
      </c>
      <c r="G109">
        <v>8353</v>
      </c>
    </row>
    <row r="110" spans="1:7" x14ac:dyDescent="0.25">
      <c r="A110" s="32">
        <v>44562</v>
      </c>
      <c r="B110">
        <v>0</v>
      </c>
      <c r="C110">
        <v>9.127081251143526</v>
      </c>
      <c r="D110">
        <v>8.3716011464339939</v>
      </c>
      <c r="E110">
        <v>8.3987352810760694</v>
      </c>
      <c r="F110">
        <v>22.349357088262938</v>
      </c>
      <c r="G110">
        <v>8356</v>
      </c>
    </row>
    <row r="111" spans="1:7" x14ac:dyDescent="0.25">
      <c r="A111" s="32">
        <v>44593</v>
      </c>
      <c r="B111">
        <v>0</v>
      </c>
      <c r="C111">
        <v>8.6670589155816149</v>
      </c>
      <c r="D111">
        <v>8.362704721610946</v>
      </c>
      <c r="E111">
        <v>7.9989315884880412</v>
      </c>
      <c r="F111">
        <v>89.277044297708017</v>
      </c>
      <c r="G111">
        <v>8359</v>
      </c>
    </row>
    <row r="112" spans="1:7" x14ac:dyDescent="0.25">
      <c r="A112" s="32">
        <v>44621</v>
      </c>
      <c r="B112">
        <v>0</v>
      </c>
      <c r="C112">
        <v>9.1125888292606181</v>
      </c>
      <c r="D112">
        <v>9.0582288274096179</v>
      </c>
      <c r="E112">
        <v>8.7004594591626319</v>
      </c>
      <c r="F112">
        <v>49.026061438740776</v>
      </c>
      <c r="G112">
        <v>8363</v>
      </c>
    </row>
    <row r="113" spans="1:7" x14ac:dyDescent="0.25">
      <c r="A113" s="32">
        <v>44652</v>
      </c>
      <c r="B113">
        <v>0</v>
      </c>
      <c r="C113">
        <v>9.6033460230286618</v>
      </c>
      <c r="D113">
        <v>9.2923261312374024</v>
      </c>
      <c r="E113">
        <v>9.1675205393109103</v>
      </c>
      <c r="F113">
        <v>26.970505687444756</v>
      </c>
      <c r="G113">
        <v>8366</v>
      </c>
    </row>
    <row r="114" spans="1:7" x14ac:dyDescent="0.25">
      <c r="A114" s="32">
        <v>44682</v>
      </c>
      <c r="B114">
        <v>0</v>
      </c>
      <c r="C114">
        <v>9.194323034276886</v>
      </c>
      <c r="D114">
        <v>8.8083317505288861</v>
      </c>
      <c r="E114">
        <v>8.5953104091464265</v>
      </c>
      <c r="F114">
        <v>22.012043853214124</v>
      </c>
      <c r="G114">
        <v>8369</v>
      </c>
    </row>
    <row r="115" spans="1:7" x14ac:dyDescent="0.25">
      <c r="A115" s="32">
        <v>44713</v>
      </c>
      <c r="B115">
        <v>0</v>
      </c>
      <c r="C115">
        <v>8.9754748854411197</v>
      </c>
      <c r="D115">
        <v>8.5127289386035265</v>
      </c>
      <c r="E115">
        <v>8.3952413432860471</v>
      </c>
      <c r="F115">
        <v>21.590727627312862</v>
      </c>
      <c r="G115">
        <v>8372</v>
      </c>
    </row>
    <row r="116" spans="1:7" x14ac:dyDescent="0.25">
      <c r="A116" s="32">
        <v>44743</v>
      </c>
      <c r="B116">
        <v>0</v>
      </c>
      <c r="C116">
        <v>9.6210551982861006</v>
      </c>
      <c r="D116">
        <v>9.0874843607869646</v>
      </c>
      <c r="E116">
        <v>8.8804709452406456</v>
      </c>
      <c r="F116">
        <v>42.35414865164995</v>
      </c>
      <c r="G116">
        <v>8376</v>
      </c>
    </row>
    <row r="117" spans="1:7" x14ac:dyDescent="0.25">
      <c r="A117" s="32">
        <v>44774</v>
      </c>
      <c r="B117">
        <v>0</v>
      </c>
      <c r="C117">
        <v>9.79372460145124</v>
      </c>
      <c r="D117">
        <v>9.3804857859725725</v>
      </c>
      <c r="E117">
        <v>8.8928557994993334</v>
      </c>
      <c r="F117">
        <v>29.735357494633178</v>
      </c>
      <c r="G117">
        <v>8379</v>
      </c>
    </row>
    <row r="118" spans="1:7" x14ac:dyDescent="0.25">
      <c r="A118" s="32">
        <v>44805</v>
      </c>
      <c r="B118">
        <v>0</v>
      </c>
      <c r="C118">
        <v>9.4058894920994494</v>
      </c>
      <c r="D118">
        <v>9.3252583295552824</v>
      </c>
      <c r="E118">
        <v>8.6984233443764545</v>
      </c>
      <c r="F118">
        <v>17.672179241133431</v>
      </c>
      <c r="G118">
        <v>8382</v>
      </c>
    </row>
    <row r="119" spans="1:7" x14ac:dyDescent="0.25">
      <c r="A119" s="32">
        <v>44835</v>
      </c>
      <c r="B119">
        <v>0</v>
      </c>
      <c r="C119">
        <v>9.4123965083857986</v>
      </c>
      <c r="D119">
        <v>9.0452785656795509</v>
      </c>
      <c r="E119">
        <v>8.9216070412082704</v>
      </c>
      <c r="F119">
        <v>14.226453679097199</v>
      </c>
      <c r="G119">
        <v>8386</v>
      </c>
    </row>
    <row r="120" spans="1:7" x14ac:dyDescent="0.25">
      <c r="A120" s="32">
        <v>44866</v>
      </c>
      <c r="B120">
        <v>0</v>
      </c>
      <c r="C120">
        <v>9.2085211839716035</v>
      </c>
      <c r="D120">
        <v>8.9582908520980205</v>
      </c>
      <c r="E120">
        <v>8.8992589689192716</v>
      </c>
      <c r="F120">
        <v>24.215485475310579</v>
      </c>
      <c r="G120">
        <v>8389</v>
      </c>
    </row>
    <row r="121" spans="1:7" x14ac:dyDescent="0.25">
      <c r="A121" s="32">
        <v>44896</v>
      </c>
      <c r="B121">
        <v>0</v>
      </c>
      <c r="C121">
        <v>9.0003466745285365</v>
      </c>
      <c r="D121">
        <v>9.1306144003044754</v>
      </c>
      <c r="E121">
        <v>8.6440293859318906</v>
      </c>
      <c r="F121">
        <v>22.046468875937599</v>
      </c>
      <c r="G121">
        <v>8392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1192-403B-4EB5-A3BB-DE9FA12C1420}">
  <dimension ref="A1:N126"/>
  <sheetViews>
    <sheetView zoomScale="95" workbookViewId="0">
      <selection activeCell="F2" sqref="F2"/>
    </sheetView>
  </sheetViews>
  <sheetFormatPr defaultRowHeight="15" x14ac:dyDescent="0.25"/>
  <cols>
    <col min="1" max="1" width="16.140625" customWidth="1"/>
    <col min="2" max="2" width="5.42578125" customWidth="1"/>
    <col min="4" max="4" width="9.85546875" customWidth="1"/>
    <col min="6" max="6" width="14.140625" customWidth="1"/>
    <col min="9" max="9" width="12.5703125" customWidth="1"/>
    <col min="10" max="10" width="11.7109375" customWidth="1"/>
  </cols>
  <sheetData>
    <row r="1" spans="1:14" x14ac:dyDescent="0.25">
      <c r="A1" t="s">
        <v>118</v>
      </c>
      <c r="B1">
        <v>12</v>
      </c>
    </row>
    <row r="2" spans="1:14" x14ac:dyDescent="0.25">
      <c r="A2" t="s">
        <v>119</v>
      </c>
      <c r="B2">
        <v>0.25833325909813365</v>
      </c>
      <c r="F2" s="15" t="s">
        <v>131</v>
      </c>
      <c r="M2" t="s">
        <v>128</v>
      </c>
      <c r="N2">
        <f>AVERAGE(I19:I114)</f>
        <v>7.5413977649143122</v>
      </c>
    </row>
    <row r="3" spans="1:14" x14ac:dyDescent="0.25">
      <c r="A3" t="s">
        <v>120</v>
      </c>
      <c r="B3">
        <v>0</v>
      </c>
      <c r="M3" t="s">
        <v>129</v>
      </c>
      <c r="N3">
        <f>SQRT(N2)</f>
        <v>2.746160549733812</v>
      </c>
    </row>
    <row r="4" spans="1:14" x14ac:dyDescent="0.25">
      <c r="A4" t="s">
        <v>121</v>
      </c>
      <c r="B4">
        <v>0.27726312208278037</v>
      </c>
    </row>
    <row r="6" spans="1:14" ht="45" x14ac:dyDescent="0.25">
      <c r="A6" s="10" t="s">
        <v>0</v>
      </c>
      <c r="B6" s="33" t="s">
        <v>11</v>
      </c>
      <c r="C6" s="10" t="s">
        <v>1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</row>
    <row r="7" spans="1:14" x14ac:dyDescent="0.25">
      <c r="A7" s="1">
        <v>41275</v>
      </c>
      <c r="B7" s="34">
        <v>1</v>
      </c>
      <c r="C7" s="6">
        <v>16</v>
      </c>
      <c r="D7" s="7">
        <f>AVERAGE($C$7:$C$18)</f>
        <v>6.833333333333333</v>
      </c>
      <c r="E7" s="7">
        <f>1/$B$1*(($C$19-$C$7)/$B$1+($C$20-$C$8)/$B$1+($C$21-$C$9)/$B$1+($C$22-$C$10)/$B$1+($C$23-$C$11)/$B$1+($C$24-$C$12)/$B$1+($C$25-$C$13)/$B$1+($C$26-$C$14)/$B$1+($C$27-$C$15)/$B$1+($C$28-$C$16)/$B$1+($C$29-$C$17)/$B$1+($C$30-$C$18)/$B$1)</f>
        <v>-0.24305555555555552</v>
      </c>
      <c r="F7" s="7">
        <f>C7/$D$7</f>
        <v>2.3414634146341466</v>
      </c>
    </row>
    <row r="8" spans="1:14" x14ac:dyDescent="0.25">
      <c r="A8" s="1">
        <v>41306</v>
      </c>
      <c r="B8" s="34">
        <v>2</v>
      </c>
      <c r="C8" s="6">
        <v>9</v>
      </c>
      <c r="D8" s="7">
        <f t="shared" ref="D8:D18" si="0">AVERAGE($C$7:$C$18)</f>
        <v>6.833333333333333</v>
      </c>
      <c r="E8" s="7">
        <f t="shared" ref="E8:E18" si="1">1/$B$1*(($C$19-$C$7)/$B$1+($C$20-$C$8)/$B$1+($C$21-$C$9)/$B$1+($C$22-$C$10)/$B$1+($C$23-$C$11)/$B$1+($C$24-$C$12)/$B$1+($C$25-$C$13)/$B$1+($C$26-$C$14)/$B$1+($C$27-$C$15)/$B$1+($C$28-$C$16)/$B$1+($C$29-$C$17)/$B$1+($C$30-$C$18)/$B$1)</f>
        <v>-0.24305555555555552</v>
      </c>
      <c r="F8" s="7">
        <f t="shared" ref="F8:F18" si="2">C8/$D$7</f>
        <v>1.3170731707317074</v>
      </c>
    </row>
    <row r="9" spans="1:14" x14ac:dyDescent="0.25">
      <c r="A9" s="1">
        <v>41334</v>
      </c>
      <c r="B9" s="34">
        <v>3</v>
      </c>
      <c r="C9" s="6">
        <v>5</v>
      </c>
      <c r="D9" s="7">
        <f t="shared" si="0"/>
        <v>6.833333333333333</v>
      </c>
      <c r="E9" s="7">
        <f t="shared" si="1"/>
        <v>-0.24305555555555552</v>
      </c>
      <c r="F9" s="7">
        <f t="shared" si="2"/>
        <v>0.73170731707317072</v>
      </c>
    </row>
    <row r="10" spans="1:14" x14ac:dyDescent="0.25">
      <c r="A10" s="1">
        <v>41365</v>
      </c>
      <c r="B10" s="34">
        <v>4</v>
      </c>
      <c r="C10" s="6">
        <v>5</v>
      </c>
      <c r="D10" s="7">
        <f t="shared" si="0"/>
        <v>6.833333333333333</v>
      </c>
      <c r="E10" s="7">
        <f t="shared" si="1"/>
        <v>-0.24305555555555552</v>
      </c>
      <c r="F10" s="7">
        <f t="shared" si="2"/>
        <v>0.73170731707317072</v>
      </c>
    </row>
    <row r="11" spans="1:14" x14ac:dyDescent="0.25">
      <c r="A11" s="1">
        <v>41395</v>
      </c>
      <c r="B11" s="34">
        <v>5</v>
      </c>
      <c r="C11" s="6">
        <v>6</v>
      </c>
      <c r="D11" s="7">
        <f t="shared" si="0"/>
        <v>6.833333333333333</v>
      </c>
      <c r="E11" s="7">
        <f t="shared" si="1"/>
        <v>-0.24305555555555552</v>
      </c>
      <c r="F11" s="7">
        <f t="shared" si="2"/>
        <v>0.87804878048780488</v>
      </c>
    </row>
    <row r="12" spans="1:14" x14ac:dyDescent="0.25">
      <c r="A12" s="1">
        <v>41426</v>
      </c>
      <c r="B12" s="34">
        <v>6</v>
      </c>
      <c r="C12" s="6">
        <v>2</v>
      </c>
      <c r="D12" s="7">
        <f t="shared" si="0"/>
        <v>6.833333333333333</v>
      </c>
      <c r="E12" s="7">
        <f t="shared" si="1"/>
        <v>-0.24305555555555552</v>
      </c>
      <c r="F12" s="7">
        <f t="shared" si="2"/>
        <v>0.29268292682926833</v>
      </c>
    </row>
    <row r="13" spans="1:14" x14ac:dyDescent="0.25">
      <c r="A13" s="1">
        <v>41456</v>
      </c>
      <c r="B13" s="34">
        <v>7</v>
      </c>
      <c r="C13" s="6">
        <v>6</v>
      </c>
      <c r="D13" s="7">
        <f t="shared" si="0"/>
        <v>6.833333333333333</v>
      </c>
      <c r="E13" s="7">
        <f t="shared" si="1"/>
        <v>-0.24305555555555552</v>
      </c>
      <c r="F13" s="7">
        <f t="shared" si="2"/>
        <v>0.87804878048780488</v>
      </c>
    </row>
    <row r="14" spans="1:14" x14ac:dyDescent="0.25">
      <c r="A14" s="1">
        <v>41487</v>
      </c>
      <c r="B14" s="34">
        <v>8</v>
      </c>
      <c r="C14" s="6">
        <v>2</v>
      </c>
      <c r="D14" s="7">
        <f t="shared" si="0"/>
        <v>6.833333333333333</v>
      </c>
      <c r="E14" s="7">
        <f t="shared" si="1"/>
        <v>-0.24305555555555552</v>
      </c>
      <c r="F14" s="7">
        <f t="shared" si="2"/>
        <v>0.29268292682926833</v>
      </c>
    </row>
    <row r="15" spans="1:14" x14ac:dyDescent="0.25">
      <c r="A15" s="1">
        <v>41518</v>
      </c>
      <c r="B15" s="34">
        <v>9</v>
      </c>
      <c r="C15" s="6">
        <v>8</v>
      </c>
      <c r="D15" s="7">
        <f t="shared" si="0"/>
        <v>6.833333333333333</v>
      </c>
      <c r="E15" s="7">
        <f t="shared" si="1"/>
        <v>-0.24305555555555552</v>
      </c>
      <c r="F15" s="7">
        <f t="shared" si="2"/>
        <v>1.1707317073170733</v>
      </c>
    </row>
    <row r="16" spans="1:14" x14ac:dyDescent="0.25">
      <c r="A16" s="1">
        <v>41548</v>
      </c>
      <c r="B16" s="34">
        <v>10</v>
      </c>
      <c r="C16" s="6">
        <v>11</v>
      </c>
      <c r="D16" s="7">
        <f t="shared" si="0"/>
        <v>6.833333333333333</v>
      </c>
      <c r="E16" s="7">
        <f t="shared" si="1"/>
        <v>-0.24305555555555552</v>
      </c>
      <c r="F16" s="7">
        <f t="shared" si="2"/>
        <v>1.6097560975609757</v>
      </c>
    </row>
    <row r="17" spans="1:10" x14ac:dyDescent="0.25">
      <c r="A17" s="1">
        <v>41579</v>
      </c>
      <c r="B17" s="34">
        <v>11</v>
      </c>
      <c r="C17" s="6">
        <v>6</v>
      </c>
      <c r="D17" s="7">
        <f t="shared" si="0"/>
        <v>6.833333333333333</v>
      </c>
      <c r="E17" s="7">
        <f t="shared" si="1"/>
        <v>-0.24305555555555552</v>
      </c>
      <c r="F17" s="7">
        <f t="shared" si="2"/>
        <v>0.87804878048780488</v>
      </c>
    </row>
    <row r="18" spans="1:10" x14ac:dyDescent="0.25">
      <c r="A18" s="1">
        <v>41609</v>
      </c>
      <c r="B18" s="34">
        <v>12</v>
      </c>
      <c r="C18" s="6">
        <v>6</v>
      </c>
      <c r="D18" s="7">
        <f t="shared" si="0"/>
        <v>6.833333333333333</v>
      </c>
      <c r="E18" s="7">
        <f t="shared" si="1"/>
        <v>-0.24305555555555552</v>
      </c>
      <c r="F18" s="7">
        <f t="shared" si="2"/>
        <v>0.87804878048780488</v>
      </c>
    </row>
    <row r="19" spans="1:10" x14ac:dyDescent="0.25">
      <c r="A19" s="1">
        <v>41640</v>
      </c>
      <c r="B19" s="34">
        <v>13</v>
      </c>
      <c r="C19" s="6">
        <v>7</v>
      </c>
      <c r="D19">
        <f>$B$2*(C19/F7)+(1-$B$2)*(D18+E18)</f>
        <v>5.6600986469279011</v>
      </c>
      <c r="E19">
        <f>$B$3*(D19-D18)+(1-$B$3)*E18</f>
        <v>-0.24305555555555552</v>
      </c>
      <c r="F19">
        <f>$B$4*(C19/D19)+(1-$B$4)*F7</f>
        <v>2.0351609030415876</v>
      </c>
      <c r="G19">
        <f>(D18+E18*1)*F7</f>
        <v>15.430894308943092</v>
      </c>
      <c r="H19">
        <f>C19-G19</f>
        <v>-8.4308943089430919</v>
      </c>
      <c r="I19">
        <f>H19^2</f>
        <v>71.079978848569013</v>
      </c>
      <c r="J19" s="35"/>
    </row>
    <row r="20" spans="1:10" x14ac:dyDescent="0.25">
      <c r="A20" s="1">
        <v>41671</v>
      </c>
      <c r="B20" s="34">
        <v>14</v>
      </c>
      <c r="C20" s="6">
        <v>5</v>
      </c>
      <c r="D20">
        <f t="shared" ref="D20:D83" si="3">$B$2*(C20/F8)+(1-$B$2)*(D19+E19)</f>
        <v>4.9983502896274947</v>
      </c>
      <c r="E20">
        <f t="shared" ref="E20:E83" si="4">$B$3*(D20-D19)+(1-$B$3)*E19</f>
        <v>-0.24305555555555552</v>
      </c>
      <c r="F20">
        <f t="shared" ref="F20:F83" si="5">$B$4*(C20/D20)+(1-$B$4)*F8</f>
        <v>1.2292519844489473</v>
      </c>
      <c r="G20">
        <f t="shared" ref="G20:G83" si="6">(D19+E19*1)*F8</f>
        <v>7.1346421203440658</v>
      </c>
      <c r="H20">
        <f t="shared" ref="H20:H83" si="7">C20-G20</f>
        <v>-2.1346421203440658</v>
      </c>
      <c r="I20">
        <f t="shared" ref="I20:I83" si="8">H20^2</f>
        <v>4.5566969819470087</v>
      </c>
      <c r="J20" s="35"/>
    </row>
    <row r="21" spans="1:10" x14ac:dyDescent="0.25">
      <c r="A21" s="1">
        <v>41699</v>
      </c>
      <c r="B21" s="34">
        <v>15</v>
      </c>
      <c r="C21" s="6">
        <v>3</v>
      </c>
      <c r="D21">
        <f t="shared" si="3"/>
        <v>4.586010309749291</v>
      </c>
      <c r="E21">
        <f t="shared" si="4"/>
        <v>-0.24305555555555552</v>
      </c>
      <c r="F21">
        <f t="shared" si="5"/>
        <v>0.71020724268298108</v>
      </c>
      <c r="G21">
        <f t="shared" si="6"/>
        <v>3.4794839517599554</v>
      </c>
      <c r="H21">
        <f t="shared" si="7"/>
        <v>-0.4794839517599554</v>
      </c>
      <c r="I21">
        <f t="shared" si="8"/>
        <v>0.22990485999534324</v>
      </c>
      <c r="J21" s="35"/>
    </row>
    <row r="22" spans="1:10" x14ac:dyDescent="0.25">
      <c r="A22" s="1">
        <v>41730</v>
      </c>
      <c r="B22" s="34">
        <v>16</v>
      </c>
      <c r="C22" s="6">
        <v>8</v>
      </c>
      <c r="D22">
        <f t="shared" si="3"/>
        <v>6.0454687312333952</v>
      </c>
      <c r="E22">
        <f t="shared" si="4"/>
        <v>-0.24305555555555552</v>
      </c>
      <c r="F22">
        <f t="shared" si="5"/>
        <v>0.89573558354958194</v>
      </c>
      <c r="G22">
        <f t="shared" si="6"/>
        <v>3.1777717713612699</v>
      </c>
      <c r="H22">
        <f t="shared" si="7"/>
        <v>4.8222282286387301</v>
      </c>
      <c r="I22">
        <f t="shared" si="8"/>
        <v>23.253885089080224</v>
      </c>
      <c r="J22" s="35"/>
    </row>
    <row r="23" spans="1:10" x14ac:dyDescent="0.25">
      <c r="A23" s="1">
        <v>41760</v>
      </c>
      <c r="B23" s="34">
        <v>17</v>
      </c>
      <c r="C23" s="6">
        <v>5</v>
      </c>
      <c r="D23">
        <f t="shared" si="3"/>
        <v>5.7745212614576262</v>
      </c>
      <c r="E23">
        <f t="shared" si="4"/>
        <v>-0.24305555555555552</v>
      </c>
      <c r="F23">
        <f t="shared" si="5"/>
        <v>0.87467278723076058</v>
      </c>
      <c r="G23">
        <f t="shared" si="6"/>
        <v>5.0948018127902985</v>
      </c>
      <c r="H23">
        <f t="shared" si="7"/>
        <v>-9.4801812790298534E-2</v>
      </c>
      <c r="I23">
        <f t="shared" si="8"/>
        <v>8.9873837083268102E-3</v>
      </c>
      <c r="J23" s="35"/>
    </row>
    <row r="24" spans="1:10" x14ac:dyDescent="0.25">
      <c r="A24" s="1">
        <v>41791</v>
      </c>
      <c r="B24" s="34">
        <v>18</v>
      </c>
      <c r="C24" s="6">
        <v>0</v>
      </c>
      <c r="D24">
        <f t="shared" si="3"/>
        <v>4.10250414250683</v>
      </c>
      <c r="E24">
        <f t="shared" si="4"/>
        <v>-0.24305555555555552</v>
      </c>
      <c r="F24">
        <f t="shared" si="5"/>
        <v>0.21153274475625944</v>
      </c>
      <c r="G24">
        <f t="shared" si="6"/>
        <v>1.618965572459143</v>
      </c>
      <c r="H24">
        <f t="shared" si="7"/>
        <v>-1.618965572459143</v>
      </c>
      <c r="I24">
        <f t="shared" si="8"/>
        <v>2.6210495248079604</v>
      </c>
      <c r="J24" s="35"/>
    </row>
    <row r="25" spans="1:10" x14ac:dyDescent="0.25">
      <c r="A25" s="1">
        <v>41821</v>
      </c>
      <c r="B25" s="34">
        <v>19</v>
      </c>
      <c r="C25" s="6">
        <v>3</v>
      </c>
      <c r="D25">
        <f t="shared" si="3"/>
        <v>3.7450632904144214</v>
      </c>
      <c r="E25">
        <f t="shared" si="4"/>
        <v>-0.24305555555555552</v>
      </c>
      <c r="F25">
        <f t="shared" si="5"/>
        <v>0.85670112058776937</v>
      </c>
      <c r="G25">
        <f t="shared" si="6"/>
        <v>3.3887841251279487</v>
      </c>
      <c r="H25">
        <f t="shared" si="7"/>
        <v>-0.38878412512794869</v>
      </c>
      <c r="I25">
        <f t="shared" si="8"/>
        <v>0.15115309595150447</v>
      </c>
      <c r="J25" s="35"/>
    </row>
    <row r="26" spans="1:10" x14ac:dyDescent="0.25">
      <c r="A26" s="1">
        <v>41852</v>
      </c>
      <c r="B26" s="34">
        <v>20</v>
      </c>
      <c r="C26" s="6">
        <v>2</v>
      </c>
      <c r="D26">
        <f t="shared" si="3"/>
        <v>4.3625999338298156</v>
      </c>
      <c r="E26">
        <f t="shared" si="4"/>
        <v>-0.24305555555555552</v>
      </c>
      <c r="F26">
        <f t="shared" si="5"/>
        <v>0.33864186605465829</v>
      </c>
      <c r="G26">
        <f t="shared" si="6"/>
        <v>1.0249778736172293</v>
      </c>
      <c r="H26">
        <f t="shared" si="7"/>
        <v>0.97502212638277075</v>
      </c>
      <c r="I26">
        <f t="shared" si="8"/>
        <v>0.95066814693597979</v>
      </c>
      <c r="J26" s="35"/>
    </row>
    <row r="27" spans="1:10" x14ac:dyDescent="0.25">
      <c r="A27" s="1">
        <v>41883</v>
      </c>
      <c r="B27" s="34">
        <v>21</v>
      </c>
      <c r="C27" s="6">
        <v>4</v>
      </c>
      <c r="D27">
        <f t="shared" si="3"/>
        <v>3.9379676882872321</v>
      </c>
      <c r="E27">
        <f t="shared" si="4"/>
        <v>-0.24305555555555552</v>
      </c>
      <c r="F27">
        <f t="shared" si="5"/>
        <v>1.1277616515238995</v>
      </c>
      <c r="G27">
        <f t="shared" si="6"/>
        <v>4.8228812233454761</v>
      </c>
      <c r="H27">
        <f t="shared" si="7"/>
        <v>-0.82288122334547609</v>
      </c>
      <c r="I27">
        <f t="shared" si="8"/>
        <v>0.67713350773454728</v>
      </c>
      <c r="J27" s="35"/>
    </row>
    <row r="28" spans="1:10" x14ac:dyDescent="0.25">
      <c r="A28" s="1">
        <v>41913</v>
      </c>
      <c r="B28" s="34">
        <v>22</v>
      </c>
      <c r="C28" s="6">
        <v>4</v>
      </c>
      <c r="D28">
        <f t="shared" si="3"/>
        <v>3.3823124468578354</v>
      </c>
      <c r="E28">
        <f t="shared" si="4"/>
        <v>-0.24305555555555552</v>
      </c>
      <c r="F28">
        <f t="shared" si="5"/>
        <v>1.4913278009860256</v>
      </c>
      <c r="G28">
        <f t="shared" si="6"/>
        <v>5.9479073356168461</v>
      </c>
      <c r="H28">
        <f t="shared" si="7"/>
        <v>-1.9479073356168461</v>
      </c>
      <c r="I28">
        <f t="shared" si="8"/>
        <v>3.7943429881499204</v>
      </c>
      <c r="J28" s="35"/>
    </row>
    <row r="29" spans="1:10" x14ac:dyDescent="0.25">
      <c r="A29" s="1">
        <v>41944</v>
      </c>
      <c r="B29" s="34">
        <v>23</v>
      </c>
      <c r="C29" s="6">
        <v>5</v>
      </c>
      <c r="D29">
        <f t="shared" si="3"/>
        <v>3.7993468195124809</v>
      </c>
      <c r="E29">
        <f t="shared" si="4"/>
        <v>-0.24305555555555552</v>
      </c>
      <c r="F29">
        <f t="shared" si="5"/>
        <v>0.99948085127392683</v>
      </c>
      <c r="G29">
        <f t="shared" si="6"/>
        <v>2.7564206850459043</v>
      </c>
      <c r="H29">
        <f t="shared" si="7"/>
        <v>2.2435793149540957</v>
      </c>
      <c r="I29">
        <f t="shared" si="8"/>
        <v>5.0336481424898896</v>
      </c>
      <c r="J29" s="35"/>
    </row>
    <row r="30" spans="1:10" x14ac:dyDescent="0.25">
      <c r="A30" s="1">
        <v>41974</v>
      </c>
      <c r="B30" s="34">
        <v>24</v>
      </c>
      <c r="C30" s="6">
        <v>1</v>
      </c>
      <c r="D30">
        <f t="shared" si="3"/>
        <v>2.9317958298540305</v>
      </c>
      <c r="E30">
        <f t="shared" si="4"/>
        <v>-0.24305555555555552</v>
      </c>
      <c r="F30">
        <f t="shared" si="5"/>
        <v>0.72916932249376731</v>
      </c>
      <c r="G30">
        <f t="shared" si="6"/>
        <v>3.1225972073768125</v>
      </c>
      <c r="H30">
        <f t="shared" si="7"/>
        <v>-2.1225972073768125</v>
      </c>
      <c r="I30">
        <f t="shared" si="8"/>
        <v>4.5054189047638431</v>
      </c>
      <c r="J30" s="35"/>
    </row>
    <row r="31" spans="1:10" x14ac:dyDescent="0.25">
      <c r="A31" s="1">
        <v>42005</v>
      </c>
      <c r="B31" s="34">
        <v>25</v>
      </c>
      <c r="C31" s="6">
        <v>1</v>
      </c>
      <c r="D31">
        <f t="shared" si="3"/>
        <v>2.1210842903567135</v>
      </c>
      <c r="E31">
        <f t="shared" si="4"/>
        <v>-0.24305555555555552</v>
      </c>
      <c r="F31">
        <f t="shared" si="5"/>
        <v>1.6016034721289811</v>
      </c>
      <c r="G31">
        <f t="shared" si="6"/>
        <v>5.472019084685571</v>
      </c>
      <c r="H31">
        <f t="shared" si="7"/>
        <v>-4.472019084685571</v>
      </c>
      <c r="I31">
        <f t="shared" si="8"/>
        <v>19.998954693791973</v>
      </c>
      <c r="J31" s="35"/>
    </row>
    <row r="32" spans="1:10" x14ac:dyDescent="0.25">
      <c r="A32" s="1">
        <v>42036</v>
      </c>
      <c r="B32" s="34">
        <v>26</v>
      </c>
      <c r="C32" s="6">
        <v>5</v>
      </c>
      <c r="D32">
        <f t="shared" si="3"/>
        <v>2.4436456713430266</v>
      </c>
      <c r="E32">
        <f t="shared" si="4"/>
        <v>-0.24305555555555552</v>
      </c>
      <c r="F32">
        <f t="shared" si="5"/>
        <v>1.4557402365848242</v>
      </c>
      <c r="G32">
        <f t="shared" si="6"/>
        <v>2.3085705491064692</v>
      </c>
      <c r="H32">
        <f t="shared" si="7"/>
        <v>2.6914294508935308</v>
      </c>
      <c r="I32">
        <f t="shared" si="8"/>
        <v>7.2437924891370526</v>
      </c>
      <c r="J32" s="35"/>
    </row>
    <row r="33" spans="1:10" x14ac:dyDescent="0.25">
      <c r="A33" s="1">
        <v>42064</v>
      </c>
      <c r="B33" s="34">
        <v>27</v>
      </c>
      <c r="C33" s="6">
        <v>4</v>
      </c>
      <c r="D33">
        <f t="shared" si="3"/>
        <v>3.0870784480928783</v>
      </c>
      <c r="E33">
        <f t="shared" si="4"/>
        <v>-0.24305555555555552</v>
      </c>
      <c r="F33">
        <f t="shared" si="5"/>
        <v>0.87254929999556807</v>
      </c>
      <c r="G33">
        <f t="shared" si="6"/>
        <v>1.5628750384088419</v>
      </c>
      <c r="H33">
        <f t="shared" si="7"/>
        <v>2.4371249615911581</v>
      </c>
      <c r="I33">
        <f t="shared" si="8"/>
        <v>5.9395780784107037</v>
      </c>
      <c r="J33" s="35"/>
    </row>
    <row r="34" spans="1:10" x14ac:dyDescent="0.25">
      <c r="A34" s="1">
        <v>42095</v>
      </c>
      <c r="B34" s="34">
        <v>28</v>
      </c>
      <c r="C34" s="6">
        <v>1</v>
      </c>
      <c r="D34">
        <f t="shared" si="3"/>
        <v>2.3977206693594573</v>
      </c>
      <c r="E34">
        <f t="shared" si="4"/>
        <v>-0.24305555555555552</v>
      </c>
      <c r="F34">
        <f t="shared" si="5"/>
        <v>0.76301726202770725</v>
      </c>
      <c r="G34">
        <f t="shared" si="6"/>
        <v>2.5474925052752888</v>
      </c>
      <c r="H34">
        <f t="shared" si="7"/>
        <v>-1.5474925052752888</v>
      </c>
      <c r="I34">
        <f t="shared" si="8"/>
        <v>2.3947330538831899</v>
      </c>
      <c r="J34" s="35"/>
    </row>
    <row r="35" spans="1:10" x14ac:dyDescent="0.25">
      <c r="A35" s="1">
        <v>42125</v>
      </c>
      <c r="B35" s="34">
        <v>29</v>
      </c>
      <c r="C35" s="6">
        <v>0</v>
      </c>
      <c r="D35">
        <f t="shared" si="3"/>
        <v>1.5980434526898888</v>
      </c>
      <c r="E35">
        <f t="shared" si="4"/>
        <v>-0.24305555555555552</v>
      </c>
      <c r="F35">
        <f t="shared" si="5"/>
        <v>0.6321582794423124</v>
      </c>
      <c r="G35">
        <f t="shared" si="6"/>
        <v>1.8846269406397429</v>
      </c>
      <c r="H35">
        <f t="shared" si="7"/>
        <v>-1.8846269406397429</v>
      </c>
      <c r="I35">
        <f t="shared" si="8"/>
        <v>3.5518187053851169</v>
      </c>
      <c r="J35" s="35"/>
    </row>
    <row r="36" spans="1:10" x14ac:dyDescent="0.25">
      <c r="A36" s="1">
        <v>42156</v>
      </c>
      <c r="B36" s="34">
        <v>30</v>
      </c>
      <c r="C36" s="6">
        <v>6</v>
      </c>
      <c r="D36">
        <f t="shared" si="3"/>
        <v>8.3324181026126549</v>
      </c>
      <c r="E36">
        <f t="shared" si="4"/>
        <v>-0.24305555555555552</v>
      </c>
      <c r="F36">
        <f t="shared" si="5"/>
        <v>0.35253389067063629</v>
      </c>
      <c r="G36">
        <f t="shared" si="6"/>
        <v>0.28662430899233765</v>
      </c>
      <c r="H36">
        <f t="shared" si="7"/>
        <v>5.7133756910076627</v>
      </c>
      <c r="I36">
        <f t="shared" si="8"/>
        <v>32.642661786597287</v>
      </c>
      <c r="J36" s="35"/>
    </row>
    <row r="37" spans="1:10" x14ac:dyDescent="0.25">
      <c r="A37" s="1">
        <v>42186</v>
      </c>
      <c r="B37" s="34">
        <v>31</v>
      </c>
      <c r="C37" s="6">
        <v>5</v>
      </c>
      <c r="D37">
        <f t="shared" si="3"/>
        <v>7.5073321857311015</v>
      </c>
      <c r="E37">
        <f t="shared" si="4"/>
        <v>-0.24305555555555552</v>
      </c>
      <c r="F37">
        <f t="shared" si="5"/>
        <v>0.80383104488439749</v>
      </c>
      <c r="G37">
        <f t="shared" si="6"/>
        <v>6.9301659589045492</v>
      </c>
      <c r="H37">
        <f t="shared" si="7"/>
        <v>-1.9301659589045492</v>
      </c>
      <c r="I37">
        <f t="shared" si="8"/>
        <v>3.7255406289139179</v>
      </c>
      <c r="J37" s="35"/>
    </row>
    <row r="38" spans="1:10" x14ac:dyDescent="0.25">
      <c r="A38" s="1">
        <v>42217</v>
      </c>
      <c r="B38" s="34">
        <v>32</v>
      </c>
      <c r="C38" s="6">
        <v>0</v>
      </c>
      <c r="D38">
        <f t="shared" si="3"/>
        <v>5.3876723733118892</v>
      </c>
      <c r="E38">
        <f t="shared" si="4"/>
        <v>-0.24305555555555552</v>
      </c>
      <c r="F38">
        <f t="shared" si="5"/>
        <v>0.24474896500440502</v>
      </c>
      <c r="G38">
        <f t="shared" si="6"/>
        <v>2.4599881935798917</v>
      </c>
      <c r="H38">
        <f t="shared" si="7"/>
        <v>-2.4599881935798917</v>
      </c>
      <c r="I38">
        <f t="shared" si="8"/>
        <v>6.0515419125524588</v>
      </c>
      <c r="J38" s="35"/>
    </row>
    <row r="39" spans="1:10" x14ac:dyDescent="0.25">
      <c r="A39" s="1">
        <v>42248</v>
      </c>
      <c r="B39" s="34">
        <v>33</v>
      </c>
      <c r="C39" s="6">
        <v>3</v>
      </c>
      <c r="D39">
        <f t="shared" si="3"/>
        <v>4.5027929355628586</v>
      </c>
      <c r="E39">
        <f t="shared" si="4"/>
        <v>-0.24305555555555552</v>
      </c>
      <c r="F39">
        <f t="shared" si="5"/>
        <v>0.99980236493270747</v>
      </c>
      <c r="G39">
        <f t="shared" si="6"/>
        <v>5.8019015588505116</v>
      </c>
      <c r="H39">
        <f t="shared" si="7"/>
        <v>-2.8019015588505116</v>
      </c>
      <c r="I39">
        <f t="shared" si="8"/>
        <v>7.8506523454889274</v>
      </c>
      <c r="J39" s="35"/>
    </row>
    <row r="40" spans="1:10" x14ac:dyDescent="0.25">
      <c r="A40" s="1">
        <v>42278</v>
      </c>
      <c r="B40" s="34">
        <v>34</v>
      </c>
      <c r="C40" s="6">
        <v>0</v>
      </c>
      <c r="D40">
        <f t="shared" si="3"/>
        <v>3.1593055397278715</v>
      </c>
      <c r="E40">
        <f t="shared" si="4"/>
        <v>-0.24305555555555552</v>
      </c>
      <c r="F40">
        <f t="shared" si="5"/>
        <v>1.0778375988357929</v>
      </c>
      <c r="G40">
        <f t="shared" si="6"/>
        <v>6.3526647797042655</v>
      </c>
      <c r="H40">
        <f t="shared" si="7"/>
        <v>-6.3526647797042655</v>
      </c>
      <c r="I40">
        <f t="shared" si="8"/>
        <v>40.356349803295046</v>
      </c>
      <c r="J40" s="35"/>
    </row>
    <row r="41" spans="1:10" x14ac:dyDescent="0.25">
      <c r="A41" s="1">
        <v>42309</v>
      </c>
      <c r="B41" s="34">
        <v>35</v>
      </c>
      <c r="C41" s="6">
        <v>1</v>
      </c>
      <c r="D41">
        <f t="shared" si="3"/>
        <v>2.4213530635576537</v>
      </c>
      <c r="E41">
        <f t="shared" si="4"/>
        <v>-0.24305555555555552</v>
      </c>
      <c r="F41">
        <f t="shared" si="5"/>
        <v>0.83686918492050966</v>
      </c>
      <c r="G41">
        <f t="shared" si="6"/>
        <v>2.9147360167081224</v>
      </c>
      <c r="H41">
        <f t="shared" si="7"/>
        <v>-1.9147360167081224</v>
      </c>
      <c r="I41">
        <f t="shared" si="8"/>
        <v>3.6662140136792871</v>
      </c>
      <c r="J41" s="35"/>
    </row>
    <row r="42" spans="1:10" x14ac:dyDescent="0.25">
      <c r="A42" s="1">
        <v>42339</v>
      </c>
      <c r="B42" s="34">
        <v>36</v>
      </c>
      <c r="C42" s="6">
        <v>1</v>
      </c>
      <c r="D42">
        <f t="shared" si="3"/>
        <v>1.9698551355503171</v>
      </c>
      <c r="E42">
        <f t="shared" si="4"/>
        <v>-0.24305555555555552</v>
      </c>
      <c r="F42">
        <f t="shared" si="5"/>
        <v>0.66775061148839399</v>
      </c>
      <c r="G42">
        <f t="shared" si="6"/>
        <v>1.5883477180997516</v>
      </c>
      <c r="H42">
        <f t="shared" si="7"/>
        <v>-0.58834771809975162</v>
      </c>
      <c r="I42">
        <f t="shared" si="8"/>
        <v>0.34615303739318481</v>
      </c>
      <c r="J42" s="35"/>
    </row>
    <row r="43" spans="1:10" x14ac:dyDescent="0.25">
      <c r="A43" s="1">
        <v>42370</v>
      </c>
      <c r="B43" s="34">
        <v>37</v>
      </c>
      <c r="C43" s="6">
        <v>2</v>
      </c>
      <c r="D43">
        <f t="shared" si="3"/>
        <v>1.6033030972241309</v>
      </c>
      <c r="E43">
        <f t="shared" si="4"/>
        <v>-0.24305555555555552</v>
      </c>
      <c r="F43">
        <f t="shared" si="5"/>
        <v>1.503402779869238</v>
      </c>
      <c r="G43">
        <f t="shared" si="6"/>
        <v>2.7656482029904765</v>
      </c>
      <c r="H43">
        <f t="shared" si="7"/>
        <v>-0.76564820299047653</v>
      </c>
      <c r="I43">
        <f t="shared" si="8"/>
        <v>0.58621717074254598</v>
      </c>
      <c r="J43" s="35"/>
    </row>
    <row r="44" spans="1:10" x14ac:dyDescent="0.25">
      <c r="A44" s="1">
        <v>42401</v>
      </c>
      <c r="B44" s="34">
        <v>38</v>
      </c>
      <c r="C44" s="6">
        <v>1</v>
      </c>
      <c r="D44">
        <f t="shared" si="3"/>
        <v>1.1863087101459118</v>
      </c>
      <c r="E44">
        <f t="shared" si="4"/>
        <v>-0.24305555555555552</v>
      </c>
      <c r="F44">
        <f t="shared" si="5"/>
        <v>1.2858363531373382</v>
      </c>
      <c r="G44">
        <f t="shared" si="6"/>
        <v>1.9801670781225373</v>
      </c>
      <c r="H44">
        <f t="shared" si="7"/>
        <v>-0.98016707812253734</v>
      </c>
      <c r="I44">
        <f t="shared" si="8"/>
        <v>0.96072750103527227</v>
      </c>
      <c r="J44" s="35"/>
    </row>
    <row r="45" spans="1:10" x14ac:dyDescent="0.25">
      <c r="A45" s="1">
        <v>42430</v>
      </c>
      <c r="B45" s="34">
        <v>39</v>
      </c>
      <c r="C45" s="6">
        <v>1</v>
      </c>
      <c r="D45">
        <f t="shared" si="3"/>
        <v>0.99564672852302405</v>
      </c>
      <c r="E45">
        <f t="shared" si="4"/>
        <v>-0.24305555555555552</v>
      </c>
      <c r="F45">
        <f t="shared" si="5"/>
        <v>0.90909895801109575</v>
      </c>
      <c r="G45">
        <f t="shared" si="6"/>
        <v>0.82303487975642664</v>
      </c>
      <c r="H45">
        <f t="shared" si="7"/>
        <v>0.17696512024357336</v>
      </c>
      <c r="I45">
        <f t="shared" si="8"/>
        <v>3.1316653782822376E-2</v>
      </c>
      <c r="J45" s="35"/>
    </row>
    <row r="46" spans="1:10" x14ac:dyDescent="0.25">
      <c r="A46" s="1">
        <v>42461</v>
      </c>
      <c r="B46" s="34">
        <v>40</v>
      </c>
      <c r="C46" s="6">
        <v>6</v>
      </c>
      <c r="D46">
        <f t="shared" si="3"/>
        <v>2.5895800841159811</v>
      </c>
      <c r="E46">
        <f t="shared" si="4"/>
        <v>-0.24305555555555552</v>
      </c>
      <c r="F46">
        <f t="shared" si="5"/>
        <v>1.1938732588237497</v>
      </c>
      <c r="G46">
        <f t="shared" si="6"/>
        <v>0.57424005622385854</v>
      </c>
      <c r="H46">
        <f t="shared" si="7"/>
        <v>5.425759943776141</v>
      </c>
      <c r="I46">
        <f t="shared" si="8"/>
        <v>29.438870967485673</v>
      </c>
      <c r="J46" s="35"/>
    </row>
    <row r="47" spans="1:10" x14ac:dyDescent="0.25">
      <c r="A47" s="1">
        <v>42491</v>
      </c>
      <c r="B47" s="34">
        <v>41</v>
      </c>
      <c r="C47" s="6">
        <v>5</v>
      </c>
      <c r="D47">
        <f t="shared" si="3"/>
        <v>3.7836032640912225</v>
      </c>
      <c r="E47">
        <f t="shared" si="4"/>
        <v>-0.24305555555555552</v>
      </c>
      <c r="F47">
        <f t="shared" si="5"/>
        <v>0.82328499309536829</v>
      </c>
      <c r="G47">
        <f t="shared" si="6"/>
        <v>1.4833749086439421</v>
      </c>
      <c r="H47">
        <f t="shared" si="7"/>
        <v>3.5166250913560582</v>
      </c>
      <c r="I47">
        <f t="shared" si="8"/>
        <v>12.366652033155004</v>
      </c>
      <c r="J47" s="35"/>
    </row>
    <row r="48" spans="1:10" x14ac:dyDescent="0.25">
      <c r="A48" s="1">
        <v>42522</v>
      </c>
      <c r="B48" s="34">
        <v>42</v>
      </c>
      <c r="C48" s="6">
        <v>2</v>
      </c>
      <c r="D48">
        <f t="shared" si="3"/>
        <v>4.0914861926693726</v>
      </c>
      <c r="E48">
        <f t="shared" si="4"/>
        <v>-0.24305555555555552</v>
      </c>
      <c r="F48">
        <f t="shared" si="5"/>
        <v>0.39032098381788749</v>
      </c>
      <c r="G48">
        <f t="shared" si="6"/>
        <v>1.2481630587950847</v>
      </c>
      <c r="H48">
        <f t="shared" si="7"/>
        <v>0.75183694120491529</v>
      </c>
      <c r="I48">
        <f t="shared" si="8"/>
        <v>0.56525878616036329</v>
      </c>
      <c r="J48" s="35"/>
    </row>
    <row r="49" spans="1:10" x14ac:dyDescent="0.25">
      <c r="A49" s="1">
        <v>42552</v>
      </c>
      <c r="B49" s="34">
        <v>43</v>
      </c>
      <c r="C49" s="6">
        <v>2</v>
      </c>
      <c r="D49">
        <f t="shared" si="3"/>
        <v>3.4970081263264809</v>
      </c>
      <c r="E49">
        <f t="shared" si="4"/>
        <v>-0.24305555555555552</v>
      </c>
      <c r="F49">
        <f t="shared" si="5"/>
        <v>0.73952995987301895</v>
      </c>
      <c r="G49">
        <f t="shared" si="6"/>
        <v>3.0934880201963275</v>
      </c>
      <c r="H49">
        <f t="shared" si="7"/>
        <v>-1.0934880201963275</v>
      </c>
      <c r="I49">
        <f t="shared" si="8"/>
        <v>1.1957160503128839</v>
      </c>
      <c r="J49" s="35"/>
    </row>
    <row r="50" spans="1:10" x14ac:dyDescent="0.25">
      <c r="A50" s="1">
        <v>42583</v>
      </c>
      <c r="B50" s="34">
        <v>44</v>
      </c>
      <c r="C50" s="6">
        <v>4</v>
      </c>
      <c r="D50">
        <f t="shared" si="3"/>
        <v>6.6353602721913738</v>
      </c>
      <c r="E50">
        <f t="shared" si="4"/>
        <v>-0.24305555555555552</v>
      </c>
      <c r="F50">
        <f t="shared" si="5"/>
        <v>0.34403187170880412</v>
      </c>
      <c r="G50">
        <f t="shared" si="6"/>
        <v>0.79640152386960705</v>
      </c>
      <c r="H50">
        <f t="shared" si="7"/>
        <v>3.2035984761303928</v>
      </c>
      <c r="I50">
        <f t="shared" si="8"/>
        <v>10.263043196264976</v>
      </c>
      <c r="J50" s="35"/>
    </row>
    <row r="51" spans="1:10" x14ac:dyDescent="0.25">
      <c r="A51" s="1">
        <v>42614</v>
      </c>
      <c r="B51" s="34">
        <v>45</v>
      </c>
      <c r="C51" s="6">
        <v>5</v>
      </c>
      <c r="D51">
        <f t="shared" si="3"/>
        <v>6.0328814305467802</v>
      </c>
      <c r="E51">
        <f t="shared" si="4"/>
        <v>-0.24305555555555552</v>
      </c>
      <c r="F51">
        <f t="shared" si="5"/>
        <v>0.95238731953986622</v>
      </c>
      <c r="G51">
        <f t="shared" si="6"/>
        <v>6.3910413730629916</v>
      </c>
      <c r="H51">
        <f t="shared" si="7"/>
        <v>-1.3910413730629916</v>
      </c>
      <c r="I51">
        <f t="shared" si="8"/>
        <v>1.9349961015729729</v>
      </c>
      <c r="J51" s="35"/>
    </row>
    <row r="52" spans="1:10" x14ac:dyDescent="0.25">
      <c r="A52" s="1">
        <v>42644</v>
      </c>
      <c r="B52" s="34">
        <v>46</v>
      </c>
      <c r="C52" s="6">
        <v>1</v>
      </c>
      <c r="D52">
        <f t="shared" si="3"/>
        <v>4.5337986367960408</v>
      </c>
      <c r="E52">
        <f t="shared" si="4"/>
        <v>-0.24305555555555552</v>
      </c>
      <c r="F52">
        <f t="shared" si="5"/>
        <v>0.84014768694901643</v>
      </c>
      <c r="G52">
        <f t="shared" si="6"/>
        <v>6.2404920187778856</v>
      </c>
      <c r="H52">
        <f t="shared" si="7"/>
        <v>-5.2404920187778856</v>
      </c>
      <c r="I52">
        <f t="shared" si="8"/>
        <v>27.462756598874719</v>
      </c>
      <c r="J52" s="35"/>
    </row>
    <row r="53" spans="1:10" x14ac:dyDescent="0.25">
      <c r="A53" s="1">
        <v>42675</v>
      </c>
      <c r="B53" s="34">
        <v>47</v>
      </c>
      <c r="C53" s="6">
        <v>1</v>
      </c>
      <c r="D53">
        <f t="shared" si="3"/>
        <v>3.4909915690371225</v>
      </c>
      <c r="E53">
        <f t="shared" si="4"/>
        <v>-0.24305555555555552</v>
      </c>
      <c r="F53">
        <f t="shared" si="5"/>
        <v>0.68425867730282541</v>
      </c>
      <c r="G53">
        <f t="shared" si="6"/>
        <v>3.5907906651010411</v>
      </c>
      <c r="H53">
        <f t="shared" si="7"/>
        <v>-2.5907906651010411</v>
      </c>
      <c r="I53">
        <f t="shared" si="8"/>
        <v>6.7121962703746947</v>
      </c>
      <c r="J53" s="35"/>
    </row>
    <row r="54" spans="1:10" x14ac:dyDescent="0.25">
      <c r="A54" s="1">
        <v>42705</v>
      </c>
      <c r="B54" s="34">
        <v>48</v>
      </c>
      <c r="C54" s="6">
        <v>0</v>
      </c>
      <c r="D54">
        <f t="shared" si="3"/>
        <v>2.4088861177766741</v>
      </c>
      <c r="E54">
        <f t="shared" si="4"/>
        <v>-0.24305555555555552</v>
      </c>
      <c r="F54">
        <f t="shared" si="5"/>
        <v>0.48260799217443617</v>
      </c>
      <c r="G54">
        <f t="shared" si="6"/>
        <v>2.1688112590774931</v>
      </c>
      <c r="H54">
        <f t="shared" si="7"/>
        <v>-2.1688112590774931</v>
      </c>
      <c r="I54">
        <f t="shared" si="8"/>
        <v>4.7037422775013011</v>
      </c>
      <c r="J54" s="35"/>
    </row>
    <row r="55" spans="1:10" x14ac:dyDescent="0.25">
      <c r="A55" s="1">
        <v>42736</v>
      </c>
      <c r="B55" s="34">
        <v>49</v>
      </c>
      <c r="C55" s="6">
        <v>2</v>
      </c>
      <c r="D55">
        <f t="shared" si="3"/>
        <v>1.9499892295973051</v>
      </c>
      <c r="E55">
        <f t="shared" si="4"/>
        <v>-0.24305555555555552</v>
      </c>
      <c r="F55">
        <f t="shared" si="5"/>
        <v>1.3709386349584007</v>
      </c>
      <c r="G55">
        <f t="shared" si="6"/>
        <v>3.2561156879689843</v>
      </c>
      <c r="H55">
        <f t="shared" si="7"/>
        <v>-1.2561156879689843</v>
      </c>
      <c r="I55">
        <f t="shared" si="8"/>
        <v>1.5778266215617949</v>
      </c>
      <c r="J55" s="35"/>
    </row>
    <row r="56" spans="1:10" x14ac:dyDescent="0.25">
      <c r="A56" s="1">
        <v>42767</v>
      </c>
      <c r="B56" s="34">
        <v>50</v>
      </c>
      <c r="C56" s="6">
        <v>2</v>
      </c>
      <c r="D56">
        <f t="shared" si="3"/>
        <v>1.6677895226210286</v>
      </c>
      <c r="E56">
        <f t="shared" si="4"/>
        <v>-0.24305555555555552</v>
      </c>
      <c r="F56">
        <f t="shared" si="5"/>
        <v>1.2618130936787093</v>
      </c>
      <c r="G56">
        <f t="shared" si="6"/>
        <v>2.1948373704771611</v>
      </c>
      <c r="H56">
        <f t="shared" si="7"/>
        <v>-0.1948373704771611</v>
      </c>
      <c r="I56">
        <f t="shared" si="8"/>
        <v>3.7961600934454526E-2</v>
      </c>
      <c r="J56" s="35"/>
    </row>
    <row r="57" spans="1:10" x14ac:dyDescent="0.25">
      <c r="A57" s="1">
        <v>42795</v>
      </c>
      <c r="B57" s="34">
        <v>51</v>
      </c>
      <c r="C57" s="6">
        <v>1</v>
      </c>
      <c r="D57">
        <f t="shared" si="3"/>
        <v>1.3408418670782802</v>
      </c>
      <c r="E57">
        <f t="shared" si="4"/>
        <v>-0.24305555555555552</v>
      </c>
      <c r="F57">
        <f t="shared" si="5"/>
        <v>0.86382220710598034</v>
      </c>
      <c r="G57">
        <f t="shared" si="6"/>
        <v>1.2952241649022365</v>
      </c>
      <c r="H57">
        <f t="shared" si="7"/>
        <v>-0.29522416490223646</v>
      </c>
      <c r="I57">
        <f t="shared" si="8"/>
        <v>8.7157307542222909E-2</v>
      </c>
      <c r="J57" s="35"/>
    </row>
    <row r="58" spans="1:10" x14ac:dyDescent="0.25">
      <c r="A58" s="1">
        <v>42826</v>
      </c>
      <c r="B58" s="34">
        <v>52</v>
      </c>
      <c r="C58" s="6">
        <v>2</v>
      </c>
      <c r="D58">
        <f t="shared" si="3"/>
        <v>1.2469565601424826</v>
      </c>
      <c r="E58">
        <f t="shared" si="4"/>
        <v>-0.24305555555555552</v>
      </c>
      <c r="F58">
        <f t="shared" si="5"/>
        <v>1.3075599703098528</v>
      </c>
      <c r="G58">
        <f t="shared" si="6"/>
        <v>1.3106177212297394</v>
      </c>
      <c r="H58">
        <f t="shared" si="7"/>
        <v>0.68938227877026059</v>
      </c>
      <c r="I58">
        <f t="shared" si="8"/>
        <v>0.47524792628247731</v>
      </c>
      <c r="J58" s="35"/>
    </row>
    <row r="59" spans="1:10" x14ac:dyDescent="0.25">
      <c r="A59" s="1">
        <v>42856</v>
      </c>
      <c r="B59" s="34">
        <v>53</v>
      </c>
      <c r="C59" s="6">
        <v>3</v>
      </c>
      <c r="D59">
        <f t="shared" si="3"/>
        <v>1.6859105316897827</v>
      </c>
      <c r="E59">
        <f t="shared" si="4"/>
        <v>-0.24305555555555552</v>
      </c>
      <c r="F59">
        <f t="shared" si="5"/>
        <v>1.0883953578404926</v>
      </c>
      <c r="G59">
        <f t="shared" si="6"/>
        <v>0.82649663162978149</v>
      </c>
      <c r="H59">
        <f t="shared" si="7"/>
        <v>2.1735033683702185</v>
      </c>
      <c r="I59">
        <f t="shared" si="8"/>
        <v>4.7241168923166859</v>
      </c>
      <c r="J59" s="35"/>
    </row>
    <row r="60" spans="1:10" x14ac:dyDescent="0.25">
      <c r="A60" s="1">
        <v>42887</v>
      </c>
      <c r="B60" s="34">
        <v>54</v>
      </c>
      <c r="C60" s="6">
        <v>0</v>
      </c>
      <c r="D60">
        <f t="shared" si="3"/>
        <v>1.0701175477435123</v>
      </c>
      <c r="E60">
        <f t="shared" si="4"/>
        <v>-0.24305555555555552</v>
      </c>
      <c r="F60">
        <f t="shared" si="5"/>
        <v>0.28209936923011764</v>
      </c>
      <c r="G60">
        <f t="shared" si="6"/>
        <v>0.56317657379124608</v>
      </c>
      <c r="H60">
        <f t="shared" si="7"/>
        <v>-0.56317657379124608</v>
      </c>
      <c r="I60">
        <f t="shared" si="8"/>
        <v>0.31716785326724684</v>
      </c>
      <c r="J60" s="35"/>
    </row>
    <row r="61" spans="1:10" x14ac:dyDescent="0.25">
      <c r="A61" s="5">
        <v>42917</v>
      </c>
      <c r="B61" s="34">
        <v>55</v>
      </c>
      <c r="C61" s="3">
        <v>2</v>
      </c>
      <c r="D61">
        <f t="shared" si="3"/>
        <v>1.3120461396500103</v>
      </c>
      <c r="E61">
        <f t="shared" si="4"/>
        <v>-0.24305555555555552</v>
      </c>
      <c r="F61">
        <f t="shared" si="5"/>
        <v>0.95712790938290726</v>
      </c>
      <c r="G61">
        <f t="shared" si="6"/>
        <v>0.61163712189525876</v>
      </c>
      <c r="H61">
        <f t="shared" si="7"/>
        <v>1.3883628781047412</v>
      </c>
      <c r="I61">
        <f t="shared" si="8"/>
        <v>1.9275514812992807</v>
      </c>
      <c r="J61" s="35"/>
    </row>
    <row r="62" spans="1:10" x14ac:dyDescent="0.25">
      <c r="A62" s="5">
        <v>42948</v>
      </c>
      <c r="B62" s="34">
        <v>56</v>
      </c>
      <c r="C62" s="3">
        <v>3</v>
      </c>
      <c r="D62">
        <f t="shared" si="3"/>
        <v>3.0455323787576569</v>
      </c>
      <c r="E62">
        <f t="shared" si="4"/>
        <v>-0.24305555555555552</v>
      </c>
      <c r="F62">
        <f t="shared" si="5"/>
        <v>0.52176240726260392</v>
      </c>
      <c r="G62">
        <f t="shared" si="6"/>
        <v>0.36776683148510303</v>
      </c>
      <c r="H62">
        <f t="shared" si="7"/>
        <v>2.632233168514897</v>
      </c>
      <c r="I62">
        <f t="shared" si="8"/>
        <v>6.9286514534299739</v>
      </c>
      <c r="J62" s="35"/>
    </row>
    <row r="63" spans="1:10" x14ac:dyDescent="0.25">
      <c r="A63" s="5">
        <v>42979</v>
      </c>
      <c r="B63" s="34">
        <v>57</v>
      </c>
      <c r="C63" s="3">
        <v>2</v>
      </c>
      <c r="D63">
        <f t="shared" si="3"/>
        <v>2.6210000691557926</v>
      </c>
      <c r="E63">
        <f t="shared" si="4"/>
        <v>-0.24305555555555552</v>
      </c>
      <c r="F63">
        <f t="shared" si="5"/>
        <v>0.89989591844703265</v>
      </c>
      <c r="G63">
        <f t="shared" si="6"/>
        <v>2.6690433897220491</v>
      </c>
      <c r="H63">
        <f t="shared" si="7"/>
        <v>-0.66904338972204913</v>
      </c>
      <c r="I63">
        <f t="shared" si="8"/>
        <v>0.44761905733076973</v>
      </c>
      <c r="J63" s="35"/>
    </row>
    <row r="64" spans="1:10" x14ac:dyDescent="0.25">
      <c r="A64" s="5">
        <v>43009</v>
      </c>
      <c r="B64" s="34">
        <v>58</v>
      </c>
      <c r="C64" s="3">
        <v>4</v>
      </c>
      <c r="D64">
        <f t="shared" si="3"/>
        <v>2.9935844883899199</v>
      </c>
      <c r="E64">
        <f t="shared" si="4"/>
        <v>-0.24305555555555552</v>
      </c>
      <c r="F64">
        <f t="shared" si="5"/>
        <v>0.97768214430708944</v>
      </c>
      <c r="G64">
        <f t="shared" si="6"/>
        <v>1.9978245827943433</v>
      </c>
      <c r="H64">
        <f t="shared" si="7"/>
        <v>2.0021754172056569</v>
      </c>
      <c r="I64">
        <f t="shared" si="8"/>
        <v>4.0087064012626463</v>
      </c>
      <c r="J64" s="35"/>
    </row>
    <row r="65" spans="1:10" x14ac:dyDescent="0.25">
      <c r="A65" s="5">
        <v>43040</v>
      </c>
      <c r="B65" s="34">
        <v>59</v>
      </c>
      <c r="C65" s="3">
        <v>3</v>
      </c>
      <c r="D65">
        <f t="shared" si="3"/>
        <v>3.1725881045264011</v>
      </c>
      <c r="E65">
        <f t="shared" si="4"/>
        <v>-0.24305555555555552</v>
      </c>
      <c r="F65">
        <f t="shared" si="5"/>
        <v>0.75671904852116367</v>
      </c>
      <c r="G65">
        <f t="shared" si="6"/>
        <v>1.8820732894643941</v>
      </c>
      <c r="H65">
        <f t="shared" si="7"/>
        <v>1.1179267105356059</v>
      </c>
      <c r="I65">
        <f t="shared" si="8"/>
        <v>1.2497601301289603</v>
      </c>
      <c r="J65" s="35"/>
    </row>
    <row r="66" spans="1:10" x14ac:dyDescent="0.25">
      <c r="A66" s="5">
        <v>43070</v>
      </c>
      <c r="B66" s="34">
        <v>60</v>
      </c>
      <c r="C66" s="3">
        <v>9</v>
      </c>
      <c r="D66">
        <f t="shared" si="3"/>
        <v>6.9903100635098081</v>
      </c>
      <c r="E66">
        <f t="shared" si="4"/>
        <v>-0.24305555555555552</v>
      </c>
      <c r="F66">
        <f t="shared" si="5"/>
        <v>0.70577390306820598</v>
      </c>
      <c r="G66">
        <f t="shared" si="6"/>
        <v>1.413815821468478</v>
      </c>
      <c r="H66">
        <f t="shared" si="7"/>
        <v>7.5861841785315223</v>
      </c>
      <c r="I66">
        <f t="shared" si="8"/>
        <v>57.55019039060199</v>
      </c>
      <c r="J66" s="35"/>
    </row>
    <row r="67" spans="1:10" x14ac:dyDescent="0.25">
      <c r="A67" s="5">
        <v>43101</v>
      </c>
      <c r="B67" s="34">
        <v>61</v>
      </c>
      <c r="C67" s="3">
        <v>17</v>
      </c>
      <c r="D67">
        <f t="shared" si="3"/>
        <v>8.2076146850698848</v>
      </c>
      <c r="E67">
        <f t="shared" si="4"/>
        <v>-0.24305555555555552</v>
      </c>
      <c r="F67">
        <f t="shared" si="5"/>
        <v>1.5651084100957433</v>
      </c>
      <c r="G67">
        <f t="shared" si="6"/>
        <v>9.2500718848517192</v>
      </c>
      <c r="H67">
        <f t="shared" si="7"/>
        <v>7.7499281151482808</v>
      </c>
      <c r="I67">
        <f t="shared" si="8"/>
        <v>60.061385789965783</v>
      </c>
      <c r="J67" s="35"/>
    </row>
    <row r="68" spans="1:10" x14ac:dyDescent="0.25">
      <c r="A68" s="5">
        <v>43132</v>
      </c>
      <c r="B68" s="34">
        <v>62</v>
      </c>
      <c r="C68" s="3">
        <v>7</v>
      </c>
      <c r="D68">
        <f t="shared" si="3"/>
        <v>7.3401711743934479</v>
      </c>
      <c r="E68">
        <f t="shared" si="4"/>
        <v>-0.24305555555555552</v>
      </c>
      <c r="F68">
        <f t="shared" si="5"/>
        <v>1.1763725607074367</v>
      </c>
      <c r="G68">
        <f t="shared" si="6"/>
        <v>10.049784994999484</v>
      </c>
      <c r="H68">
        <f t="shared" si="7"/>
        <v>-3.0497849949994844</v>
      </c>
      <c r="I68">
        <f t="shared" si="8"/>
        <v>9.3011885157240055</v>
      </c>
      <c r="J68" s="35"/>
    </row>
    <row r="69" spans="1:10" x14ac:dyDescent="0.25">
      <c r="A69" s="5">
        <v>43160</v>
      </c>
      <c r="B69" s="34">
        <v>63</v>
      </c>
      <c r="C69" s="3">
        <v>12</v>
      </c>
      <c r="D69">
        <f t="shared" si="3"/>
        <v>8.8523950212547131</v>
      </c>
      <c r="E69">
        <f t="shared" si="4"/>
        <v>-0.24305555555555552</v>
      </c>
      <c r="F69">
        <f t="shared" si="5"/>
        <v>1.0001644475668143</v>
      </c>
      <c r="G69">
        <f t="shared" si="6"/>
        <v>6.1306460779508738</v>
      </c>
      <c r="H69">
        <f t="shared" si="7"/>
        <v>5.8693539220491262</v>
      </c>
      <c r="I69">
        <f t="shared" si="8"/>
        <v>34.449315462273461</v>
      </c>
      <c r="J69" s="35"/>
    </row>
    <row r="70" spans="1:10" x14ac:dyDescent="0.25">
      <c r="A70" s="5">
        <v>43191</v>
      </c>
      <c r="B70" s="34">
        <v>64</v>
      </c>
      <c r="C70" s="3">
        <v>8</v>
      </c>
      <c r="D70">
        <f t="shared" si="3"/>
        <v>7.9658123960839697</v>
      </c>
      <c r="E70">
        <f t="shared" si="4"/>
        <v>-0.24305555555555552</v>
      </c>
      <c r="F70">
        <f t="shared" si="5"/>
        <v>1.2234748881545012</v>
      </c>
      <c r="G70">
        <f t="shared" si="6"/>
        <v>11.257227656157035</v>
      </c>
      <c r="H70">
        <f t="shared" si="7"/>
        <v>-3.2572276561570348</v>
      </c>
      <c r="I70">
        <f t="shared" si="8"/>
        <v>10.60953200403425</v>
      </c>
      <c r="J70" s="35"/>
    </row>
    <row r="71" spans="1:10" x14ac:dyDescent="0.25">
      <c r="A71" s="5">
        <v>43221</v>
      </c>
      <c r="B71" s="34">
        <v>65</v>
      </c>
      <c r="C71" s="3">
        <v>5</v>
      </c>
      <c r="D71">
        <f t="shared" si="3"/>
        <v>6.9144739369618335</v>
      </c>
      <c r="E71">
        <f t="shared" si="4"/>
        <v>-0.24305555555555552</v>
      </c>
      <c r="F71">
        <f t="shared" si="5"/>
        <v>0.98711819652866417</v>
      </c>
      <c r="G71">
        <f t="shared" si="6"/>
        <v>8.4054126949620347</v>
      </c>
      <c r="H71">
        <f t="shared" si="7"/>
        <v>-3.4054126949620347</v>
      </c>
      <c r="I71">
        <f t="shared" si="8"/>
        <v>11.596835623008587</v>
      </c>
      <c r="J71" s="35"/>
    </row>
    <row r="72" spans="1:10" x14ac:dyDescent="0.25">
      <c r="A72" s="5">
        <v>43252</v>
      </c>
      <c r="B72" s="34">
        <v>66</v>
      </c>
      <c r="C72" s="3">
        <v>2</v>
      </c>
      <c r="D72">
        <f t="shared" si="3"/>
        <v>6.7794745285370386</v>
      </c>
      <c r="E72">
        <f t="shared" si="4"/>
        <v>-0.24305555555555552</v>
      </c>
      <c r="F72">
        <f t="shared" si="5"/>
        <v>0.28567848832906373</v>
      </c>
      <c r="G72">
        <f t="shared" si="6"/>
        <v>1.8820029172649235</v>
      </c>
      <c r="H72">
        <f t="shared" si="7"/>
        <v>0.11799708273507648</v>
      </c>
      <c r="I72">
        <f t="shared" si="8"/>
        <v>1.3923311533988483E-2</v>
      </c>
      <c r="J72" s="35"/>
    </row>
    <row r="73" spans="1:10" x14ac:dyDescent="0.25">
      <c r="A73" s="5">
        <v>43282</v>
      </c>
      <c r="B73" s="34">
        <v>67</v>
      </c>
      <c r="C73" s="3">
        <v>2</v>
      </c>
      <c r="D73">
        <f t="shared" si="3"/>
        <v>5.3876538270020315</v>
      </c>
      <c r="E73">
        <f t="shared" si="4"/>
        <v>-0.24305555555555552</v>
      </c>
      <c r="F73">
        <f t="shared" si="5"/>
        <v>0.79467700339205638</v>
      </c>
      <c r="G73">
        <f t="shared" si="6"/>
        <v>6.2561890264605369</v>
      </c>
      <c r="H73">
        <f t="shared" si="7"/>
        <v>-4.2561890264605369</v>
      </c>
      <c r="I73">
        <f t="shared" si="8"/>
        <v>18.115145028963092</v>
      </c>
      <c r="J73" s="35"/>
    </row>
    <row r="74" spans="1:10" x14ac:dyDescent="0.25">
      <c r="A74" s="5">
        <v>43313</v>
      </c>
      <c r="B74" s="34">
        <v>68</v>
      </c>
      <c r="C74" s="3">
        <v>8</v>
      </c>
      <c r="D74">
        <f t="shared" si="3"/>
        <v>7.776510693311578</v>
      </c>
      <c r="E74">
        <f t="shared" si="4"/>
        <v>-0.24305555555555552</v>
      </c>
      <c r="F74">
        <f t="shared" si="5"/>
        <v>0.66232832610190018</v>
      </c>
      <c r="G74">
        <f t="shared" si="6"/>
        <v>2.6842579785089447</v>
      </c>
      <c r="H74">
        <f t="shared" si="7"/>
        <v>5.3157420214910553</v>
      </c>
      <c r="I74">
        <f t="shared" si="8"/>
        <v>28.257113239045811</v>
      </c>
      <c r="J74" s="35"/>
    </row>
    <row r="75" spans="1:10" x14ac:dyDescent="0.25">
      <c r="A75" s="5">
        <v>43344</v>
      </c>
      <c r="B75" s="34">
        <v>69</v>
      </c>
      <c r="C75" s="3">
        <v>2</v>
      </c>
      <c r="D75">
        <f t="shared" si="3"/>
        <v>6.1614534259843312</v>
      </c>
      <c r="E75">
        <f t="shared" si="4"/>
        <v>-0.24305555555555552</v>
      </c>
      <c r="F75">
        <f t="shared" si="5"/>
        <v>0.74038722578645699</v>
      </c>
      <c r="G75">
        <f t="shared" si="6"/>
        <v>6.7793255302704729</v>
      </c>
      <c r="H75">
        <f t="shared" si="7"/>
        <v>-4.7793255302704729</v>
      </c>
      <c r="I75">
        <f t="shared" si="8"/>
        <v>22.841952524295138</v>
      </c>
      <c r="J75" s="35"/>
    </row>
    <row r="76" spans="1:10" x14ac:dyDescent="0.25">
      <c r="A76" s="5">
        <v>43374</v>
      </c>
      <c r="B76" s="34">
        <v>70</v>
      </c>
      <c r="C76" s="3">
        <v>3</v>
      </c>
      <c r="D76">
        <f t="shared" si="3"/>
        <v>5.1821697992079301</v>
      </c>
      <c r="E76">
        <f t="shared" si="4"/>
        <v>-0.24305555555555552</v>
      </c>
      <c r="F76">
        <f t="shared" si="5"/>
        <v>0.8671168039066699</v>
      </c>
      <c r="G76">
        <f t="shared" si="6"/>
        <v>5.7863119208233176</v>
      </c>
      <c r="H76">
        <f t="shared" si="7"/>
        <v>-2.7863119208233176</v>
      </c>
      <c r="I76">
        <f t="shared" si="8"/>
        <v>7.7635341201221255</v>
      </c>
      <c r="J76" s="35"/>
    </row>
    <row r="77" spans="1:10" x14ac:dyDescent="0.25">
      <c r="A77" s="5">
        <v>43405</v>
      </c>
      <c r="B77" s="34">
        <v>71</v>
      </c>
      <c r="C77" s="3">
        <v>1</v>
      </c>
      <c r="D77">
        <f t="shared" si="3"/>
        <v>4.0045627243863979</v>
      </c>
      <c r="E77">
        <f t="shared" si="4"/>
        <v>-0.24305555555555552</v>
      </c>
      <c r="F77">
        <f t="shared" si="5"/>
        <v>0.61614556599653358</v>
      </c>
      <c r="G77">
        <f t="shared" si="6"/>
        <v>3.737521830993952</v>
      </c>
      <c r="H77">
        <f t="shared" si="7"/>
        <v>-2.737521830993952</v>
      </c>
      <c r="I77">
        <f t="shared" si="8"/>
        <v>7.4940257751684793</v>
      </c>
      <c r="J77" s="35"/>
    </row>
    <row r="78" spans="1:10" x14ac:dyDescent="0.25">
      <c r="A78" s="5">
        <v>43435</v>
      </c>
      <c r="B78" s="34">
        <v>72</v>
      </c>
      <c r="C78" s="3">
        <v>0</v>
      </c>
      <c r="D78">
        <f t="shared" si="3"/>
        <v>2.7897847627857773</v>
      </c>
      <c r="E78">
        <f t="shared" si="4"/>
        <v>-0.24305555555555552</v>
      </c>
      <c r="F78">
        <f t="shared" si="5"/>
        <v>0.51008882721896553</v>
      </c>
      <c r="G78">
        <f t="shared" si="6"/>
        <v>2.6547735959647811</v>
      </c>
      <c r="H78">
        <f t="shared" si="7"/>
        <v>-2.6547735959647811</v>
      </c>
      <c r="I78">
        <f t="shared" si="8"/>
        <v>7.0478228458317753</v>
      </c>
      <c r="J78" s="35"/>
    </row>
    <row r="79" spans="1:10" x14ac:dyDescent="0.25">
      <c r="A79" s="32">
        <v>43466</v>
      </c>
      <c r="B79" s="34">
        <v>73</v>
      </c>
      <c r="C79">
        <v>2</v>
      </c>
      <c r="D79">
        <f t="shared" si="3"/>
        <v>2.2189398337347144</v>
      </c>
      <c r="E79">
        <f t="shared" si="4"/>
        <v>-0.24305555555555552</v>
      </c>
      <c r="F79">
        <f t="shared" si="5"/>
        <v>1.3810675055597463</v>
      </c>
      <c r="G79">
        <f t="shared" si="6"/>
        <v>3.9859073004724852</v>
      </c>
      <c r="H79">
        <f t="shared" si="7"/>
        <v>-1.9859073004724852</v>
      </c>
      <c r="I79">
        <f t="shared" si="8"/>
        <v>3.9438278060699137</v>
      </c>
      <c r="J79" s="35"/>
    </row>
    <row r="80" spans="1:10" x14ac:dyDescent="0.25">
      <c r="A80" s="32">
        <v>43497</v>
      </c>
      <c r="B80" s="34">
        <v>74</v>
      </c>
      <c r="C80">
        <v>4</v>
      </c>
      <c r="D80">
        <f t="shared" si="3"/>
        <v>2.3438539257260924</v>
      </c>
      <c r="E80">
        <f t="shared" si="4"/>
        <v>-0.24305555555555552</v>
      </c>
      <c r="F80">
        <f t="shared" si="5"/>
        <v>1.3233825788020182</v>
      </c>
      <c r="G80">
        <f t="shared" si="6"/>
        <v>2.3243760479831823</v>
      </c>
      <c r="H80">
        <f t="shared" si="7"/>
        <v>1.6756239520168177</v>
      </c>
      <c r="I80">
        <f t="shared" si="8"/>
        <v>2.8077156285724585</v>
      </c>
      <c r="J80" s="35"/>
    </row>
    <row r="81" spans="1:10" x14ac:dyDescent="0.25">
      <c r="A81" s="32">
        <v>43525</v>
      </c>
      <c r="B81" s="34">
        <v>75</v>
      </c>
      <c r="C81">
        <v>3</v>
      </c>
      <c r="D81">
        <f t="shared" si="3"/>
        <v>2.3329646319179527</v>
      </c>
      <c r="E81">
        <f t="shared" si="4"/>
        <v>-0.24305555555555552</v>
      </c>
      <c r="F81">
        <f t="shared" si="5"/>
        <v>1.0793932254357215</v>
      </c>
      <c r="G81">
        <f t="shared" si="6"/>
        <v>2.1011438413508792</v>
      </c>
      <c r="H81">
        <f t="shared" si="7"/>
        <v>0.89885615864912083</v>
      </c>
      <c r="I81">
        <f t="shared" si="8"/>
        <v>0.80794239394145351</v>
      </c>
      <c r="J81" s="35"/>
    </row>
    <row r="82" spans="1:10" x14ac:dyDescent="0.25">
      <c r="A82" s="32">
        <v>43556</v>
      </c>
      <c r="B82" s="34">
        <v>76</v>
      </c>
      <c r="C82">
        <v>1</v>
      </c>
      <c r="D82">
        <f t="shared" si="3"/>
        <v>1.7611632225464153</v>
      </c>
      <c r="E82">
        <f t="shared" si="4"/>
        <v>-0.24305555555555552</v>
      </c>
      <c r="F82">
        <f t="shared" si="5"/>
        <v>1.0416822355603668</v>
      </c>
      <c r="G82">
        <f t="shared" si="6"/>
        <v>2.5569512734555611</v>
      </c>
      <c r="H82">
        <f t="shared" si="7"/>
        <v>-1.5569512734555611</v>
      </c>
      <c r="I82">
        <f t="shared" si="8"/>
        <v>2.4240972679148931</v>
      </c>
      <c r="J82" s="35"/>
    </row>
    <row r="83" spans="1:10" x14ac:dyDescent="0.25">
      <c r="A83" s="32">
        <v>43586</v>
      </c>
      <c r="B83" s="34">
        <v>77</v>
      </c>
      <c r="C83">
        <v>5</v>
      </c>
      <c r="D83">
        <f t="shared" si="3"/>
        <v>2.434452389912257</v>
      </c>
      <c r="E83">
        <f t="shared" si="4"/>
        <v>-0.24305555555555552</v>
      </c>
      <c r="F83">
        <f t="shared" si="5"/>
        <v>1.2828835821121507</v>
      </c>
      <c r="G83">
        <f t="shared" si="6"/>
        <v>1.4985517023763553</v>
      </c>
      <c r="H83">
        <f t="shared" si="7"/>
        <v>3.5014482976236447</v>
      </c>
      <c r="I83">
        <f t="shared" si="8"/>
        <v>12.26014018093152</v>
      </c>
      <c r="J83" s="35"/>
    </row>
    <row r="84" spans="1:10" x14ac:dyDescent="0.25">
      <c r="A84" s="32">
        <v>43617</v>
      </c>
      <c r="B84" s="34">
        <v>78</v>
      </c>
      <c r="C84">
        <v>2</v>
      </c>
      <c r="D84">
        <f t="shared" ref="D84:D114" si="9">$B$2*(C84/F72)+(1-$B$2)*(D83+E83)</f>
        <v>3.433845557789529</v>
      </c>
      <c r="E84">
        <f t="shared" ref="E84:E114" si="10">$B$3*(D84-D83)+(1-$B$3)*E83</f>
        <v>-0.24305555555555552</v>
      </c>
      <c r="F84">
        <f t="shared" ref="F84:F114" si="11">$B$4*(C84/D84)+(1-$B$4)*F72</f>
        <v>0.3679587843318427</v>
      </c>
      <c r="G84">
        <f t="shared" ref="G84:G113" si="12">(D83+E83*1)*F72</f>
        <v>0.62603493496811824</v>
      </c>
      <c r="H84">
        <f t="shared" ref="H84:H114" si="13">C84-G84</f>
        <v>1.3739650650318818</v>
      </c>
      <c r="I84">
        <f t="shared" ref="I84:I114" si="14">H84^2</f>
        <v>1.8877799999280631</v>
      </c>
      <c r="J84" s="35"/>
    </row>
    <row r="85" spans="1:10" x14ac:dyDescent="0.25">
      <c r="A85" s="32">
        <v>43647</v>
      </c>
      <c r="B85" s="34">
        <v>79</v>
      </c>
      <c r="C85">
        <v>0</v>
      </c>
      <c r="D85">
        <f t="shared" si="9"/>
        <v>2.3665028218591302</v>
      </c>
      <c r="E85">
        <f t="shared" si="10"/>
        <v>-0.24305555555555552</v>
      </c>
      <c r="F85">
        <f t="shared" si="11"/>
        <v>0.57434237638418661</v>
      </c>
      <c r="G85">
        <f t="shared" si="12"/>
        <v>2.5356474374286271</v>
      </c>
      <c r="H85">
        <f t="shared" si="13"/>
        <v>-2.5356474374286271</v>
      </c>
      <c r="I85">
        <f t="shared" si="14"/>
        <v>6.4295079269383635</v>
      </c>
      <c r="J85" s="35"/>
    </row>
    <row r="86" spans="1:10" x14ac:dyDescent="0.25">
      <c r="A86" s="32">
        <v>43678</v>
      </c>
      <c r="B86" s="34">
        <v>80</v>
      </c>
      <c r="C86">
        <v>6</v>
      </c>
      <c r="D86">
        <f t="shared" si="9"/>
        <v>3.915118607015315</v>
      </c>
      <c r="E86">
        <f t="shared" si="10"/>
        <v>-0.24305555555555552</v>
      </c>
      <c r="F86">
        <f t="shared" si="11"/>
        <v>0.90360055867479405</v>
      </c>
      <c r="G86">
        <f t="shared" si="12"/>
        <v>1.4064192734565026</v>
      </c>
      <c r="H86">
        <f t="shared" si="13"/>
        <v>4.5935807265434976</v>
      </c>
      <c r="I86">
        <f t="shared" si="14"/>
        <v>21.100983891271888</v>
      </c>
      <c r="J86" s="35"/>
    </row>
    <row r="87" spans="1:10" x14ac:dyDescent="0.25">
      <c r="A87" s="32">
        <v>43709</v>
      </c>
      <c r="B87" s="34">
        <v>81</v>
      </c>
      <c r="C87">
        <v>3</v>
      </c>
      <c r="D87">
        <f t="shared" si="9"/>
        <v>3.7701962911552385</v>
      </c>
      <c r="E87">
        <f t="shared" si="10"/>
        <v>-0.24305555555555552</v>
      </c>
      <c r="F87">
        <f t="shared" si="11"/>
        <v>0.75572744910826939</v>
      </c>
      <c r="G87">
        <f t="shared" si="12"/>
        <v>2.7187485755832435</v>
      </c>
      <c r="H87">
        <f t="shared" si="13"/>
        <v>0.28125142441675655</v>
      </c>
      <c r="I87">
        <f t="shared" si="14"/>
        <v>7.9102363736454517E-2</v>
      </c>
      <c r="J87" s="35"/>
    </row>
    <row r="88" spans="1:10" x14ac:dyDescent="0.25">
      <c r="A88" s="32">
        <v>43739</v>
      </c>
      <c r="B88" s="34">
        <v>82</v>
      </c>
      <c r="C88">
        <v>1</v>
      </c>
      <c r="D88">
        <f t="shared" si="9"/>
        <v>2.9138850739971267</v>
      </c>
      <c r="E88">
        <f t="shared" si="10"/>
        <v>-0.24305555555555552</v>
      </c>
      <c r="F88">
        <f t="shared" si="11"/>
        <v>0.72184967927936627</v>
      </c>
      <c r="G88">
        <f t="shared" si="12"/>
        <v>3.0584430015822179</v>
      </c>
      <c r="H88">
        <f t="shared" si="13"/>
        <v>-2.0584430015822179</v>
      </c>
      <c r="I88">
        <f t="shared" si="14"/>
        <v>4.2371875907628107</v>
      </c>
      <c r="J88" s="35"/>
    </row>
    <row r="89" spans="1:10" x14ac:dyDescent="0.25">
      <c r="A89" s="32">
        <v>43770</v>
      </c>
      <c r="B89" s="34">
        <v>83</v>
      </c>
      <c r="C89">
        <v>0</v>
      </c>
      <c r="D89">
        <f t="shared" si="9"/>
        <v>1.9808654244470614</v>
      </c>
      <c r="E89">
        <f t="shared" si="10"/>
        <v>-0.24305555555555552</v>
      </c>
      <c r="F89">
        <f t="shared" si="11"/>
        <v>0.44531112271087286</v>
      </c>
      <c r="G89">
        <f t="shared" si="12"/>
        <v>1.6456197653204312</v>
      </c>
      <c r="H89">
        <f t="shared" si="13"/>
        <v>-1.6456197653204312</v>
      </c>
      <c r="I89">
        <f t="shared" si="14"/>
        <v>2.7080644120132709</v>
      </c>
      <c r="J89" s="35"/>
    </row>
    <row r="90" spans="1:10" x14ac:dyDescent="0.25">
      <c r="A90" s="32">
        <v>43800</v>
      </c>
      <c r="B90" s="34">
        <v>84</v>
      </c>
      <c r="C90">
        <v>2</v>
      </c>
      <c r="D90">
        <f t="shared" si="9"/>
        <v>2.3017709690887918</v>
      </c>
      <c r="E90">
        <f t="shared" si="10"/>
        <v>-0.24305555555555552</v>
      </c>
      <c r="F90">
        <f t="shared" si="11"/>
        <v>0.60957287380311587</v>
      </c>
      <c r="G90">
        <f t="shared" si="12"/>
        <v>0.8864373979524125</v>
      </c>
      <c r="H90">
        <f t="shared" si="13"/>
        <v>1.1135626020475875</v>
      </c>
      <c r="I90">
        <f t="shared" si="14"/>
        <v>1.2400216686789938</v>
      </c>
      <c r="J90" s="35"/>
    </row>
    <row r="91" spans="1:10" x14ac:dyDescent="0.25">
      <c r="A91" s="32">
        <v>43831</v>
      </c>
      <c r="B91" s="34">
        <v>85</v>
      </c>
      <c r="C91">
        <v>2</v>
      </c>
      <c r="D91">
        <f t="shared" si="9"/>
        <v>1.9009873869117397</v>
      </c>
      <c r="E91">
        <f t="shared" si="10"/>
        <v>-0.24305555555555552</v>
      </c>
      <c r="F91">
        <f t="shared" si="11"/>
        <v>1.2898527430201785</v>
      </c>
      <c r="G91">
        <f t="shared" si="12"/>
        <v>2.8432249608257485</v>
      </c>
      <c r="H91">
        <f t="shared" si="13"/>
        <v>-0.84322496082574849</v>
      </c>
      <c r="I91">
        <f t="shared" si="14"/>
        <v>0.71102833455958503</v>
      </c>
      <c r="J91" s="35"/>
    </row>
    <row r="92" spans="1:10" x14ac:dyDescent="0.25">
      <c r="A92" s="32">
        <v>43862</v>
      </c>
      <c r="B92" s="34">
        <v>86</v>
      </c>
      <c r="C92">
        <v>0</v>
      </c>
      <c r="D92">
        <f t="shared" si="9"/>
        <v>1.2296328979994038</v>
      </c>
      <c r="E92">
        <f t="shared" si="10"/>
        <v>-0.24305555555555552</v>
      </c>
      <c r="F92">
        <f t="shared" si="11"/>
        <v>0.95645739329340951</v>
      </c>
      <c r="G92">
        <f t="shared" si="12"/>
        <v>2.1940781024580995</v>
      </c>
      <c r="H92">
        <f t="shared" si="13"/>
        <v>-2.1940781024580995</v>
      </c>
      <c r="I92">
        <f t="shared" si="14"/>
        <v>4.8139787196861343</v>
      </c>
      <c r="J92" s="35"/>
    </row>
    <row r="93" spans="1:10" x14ac:dyDescent="0.25">
      <c r="A93" s="32">
        <v>43891</v>
      </c>
      <c r="B93" s="34">
        <v>87</v>
      </c>
      <c r="C93">
        <v>0</v>
      </c>
      <c r="D93">
        <f t="shared" si="9"/>
        <v>0.73171160221795339</v>
      </c>
      <c r="E93">
        <f t="shared" si="10"/>
        <v>-0.24305555555555552</v>
      </c>
      <c r="F93">
        <f t="shared" si="11"/>
        <v>0.78011728979641093</v>
      </c>
      <c r="G93">
        <f t="shared" si="12"/>
        <v>1.0649048998022677</v>
      </c>
      <c r="H93">
        <f t="shared" si="13"/>
        <v>-1.0649048998022677</v>
      </c>
      <c r="I93">
        <f t="shared" si="14"/>
        <v>1.1340224456228778</v>
      </c>
      <c r="J93" s="35"/>
    </row>
    <row r="94" spans="1:10" x14ac:dyDescent="0.25">
      <c r="A94" s="32">
        <v>43922</v>
      </c>
      <c r="B94" s="34">
        <v>88</v>
      </c>
      <c r="C94">
        <v>0</v>
      </c>
      <c r="D94">
        <f t="shared" si="9"/>
        <v>0.36241993755009094</v>
      </c>
      <c r="E94">
        <f t="shared" si="10"/>
        <v>-0.24305555555555552</v>
      </c>
      <c r="F94">
        <f t="shared" si="11"/>
        <v>0.75286216671072925</v>
      </c>
      <c r="G94">
        <f t="shared" si="12"/>
        <v>0.50902432310737755</v>
      </c>
      <c r="H94">
        <f t="shared" si="13"/>
        <v>-0.50902432310737755</v>
      </c>
      <c r="I94">
        <f t="shared" si="14"/>
        <v>0.25910576151492393</v>
      </c>
      <c r="J94" s="35"/>
    </row>
    <row r="95" spans="1:10" x14ac:dyDescent="0.25">
      <c r="A95" s="32">
        <v>43952</v>
      </c>
      <c r="B95" s="34">
        <v>89</v>
      </c>
      <c r="C95">
        <v>0</v>
      </c>
      <c r="D95">
        <f t="shared" si="9"/>
        <v>8.8528592173652498E-2</v>
      </c>
      <c r="E95">
        <f t="shared" si="10"/>
        <v>-0.24305555555555552</v>
      </c>
      <c r="F95">
        <f t="shared" si="11"/>
        <v>0.92718727486699481</v>
      </c>
      <c r="G95">
        <f t="shared" si="12"/>
        <v>0.1531306059497527</v>
      </c>
      <c r="H95">
        <f t="shared" si="13"/>
        <v>-0.1531306059497527</v>
      </c>
      <c r="I95">
        <f t="shared" si="14"/>
        <v>2.3448982478538435E-2</v>
      </c>
      <c r="J95" s="35"/>
    </row>
    <row r="96" spans="1:10" x14ac:dyDescent="0.25">
      <c r="A96" s="32">
        <v>43983</v>
      </c>
      <c r="B96" s="34">
        <v>90</v>
      </c>
      <c r="C96">
        <v>0</v>
      </c>
      <c r="D96">
        <f t="shared" si="9"/>
        <v>-0.11460750931291806</v>
      </c>
      <c r="E96">
        <f t="shared" si="10"/>
        <v>-0.24305555555555552</v>
      </c>
      <c r="F96">
        <f t="shared" si="11"/>
        <v>0.26593738299021152</v>
      </c>
      <c r="G96">
        <f t="shared" si="12"/>
        <v>-5.6859553592496212E-2</v>
      </c>
      <c r="H96">
        <f t="shared" si="13"/>
        <v>5.6859553592496212E-2</v>
      </c>
      <c r="I96">
        <f t="shared" si="14"/>
        <v>3.2330088347379488E-3</v>
      </c>
      <c r="J96" s="35"/>
    </row>
    <row r="97" spans="1:10" x14ac:dyDescent="0.25">
      <c r="A97" s="32">
        <v>44013</v>
      </c>
      <c r="B97" s="34">
        <v>91</v>
      </c>
      <c r="C97">
        <v>0</v>
      </c>
      <c r="D97">
        <f t="shared" si="9"/>
        <v>-0.26526679966197364</v>
      </c>
      <c r="E97">
        <f t="shared" si="10"/>
        <v>-0.24305555555555552</v>
      </c>
      <c r="F97">
        <f t="shared" si="11"/>
        <v>0.4150984159634637</v>
      </c>
      <c r="G97">
        <f t="shared" si="12"/>
        <v>-0.20542105462141061</v>
      </c>
      <c r="H97">
        <f t="shared" si="13"/>
        <v>0.20542105462141061</v>
      </c>
      <c r="I97">
        <f t="shared" si="14"/>
        <v>4.2197809681772558E-2</v>
      </c>
      <c r="J97" s="35"/>
    </row>
    <row r="98" spans="1:10" x14ac:dyDescent="0.25">
      <c r="A98" s="32">
        <v>44044</v>
      </c>
      <c r="B98" s="34">
        <v>92</v>
      </c>
      <c r="C98">
        <v>0</v>
      </c>
      <c r="D98">
        <f t="shared" si="9"/>
        <v>-0.37700578452174566</v>
      </c>
      <c r="E98">
        <f t="shared" si="10"/>
        <v>-0.24305555555555552</v>
      </c>
      <c r="F98">
        <f t="shared" si="11"/>
        <v>0.65306544666087607</v>
      </c>
      <c r="G98">
        <f t="shared" si="12"/>
        <v>-0.45932036416144639</v>
      </c>
      <c r="H98">
        <f t="shared" si="13"/>
        <v>0.45932036416144639</v>
      </c>
      <c r="I98">
        <f t="shared" si="14"/>
        <v>0.21097519693340372</v>
      </c>
      <c r="J98" s="35"/>
    </row>
    <row r="99" spans="1:10" x14ac:dyDescent="0.25">
      <c r="A99" s="32">
        <v>44075</v>
      </c>
      <c r="B99" s="34">
        <v>93</v>
      </c>
      <c r="C99">
        <v>0</v>
      </c>
      <c r="D99">
        <f t="shared" si="9"/>
        <v>-0.45987887325437576</v>
      </c>
      <c r="E99">
        <f t="shared" si="10"/>
        <v>-0.24305555555555552</v>
      </c>
      <c r="F99">
        <f t="shared" si="11"/>
        <v>0.54619209712485506</v>
      </c>
      <c r="G99">
        <f t="shared" si="12"/>
        <v>-0.46859737482727393</v>
      </c>
      <c r="H99">
        <f t="shared" si="13"/>
        <v>0.46859737482727393</v>
      </c>
      <c r="I99">
        <f t="shared" si="14"/>
        <v>0.21958349969501265</v>
      </c>
      <c r="J99" s="35"/>
    </row>
    <row r="100" spans="1:10" x14ac:dyDescent="0.25">
      <c r="A100" s="32">
        <v>44105</v>
      </c>
      <c r="B100" s="34">
        <v>94</v>
      </c>
      <c r="C100">
        <v>0</v>
      </c>
      <c r="D100">
        <f t="shared" si="9"/>
        <v>-0.52134308688317677</v>
      </c>
      <c r="E100">
        <f t="shared" si="10"/>
        <v>-0.24305555555555552</v>
      </c>
      <c r="F100">
        <f t="shared" si="11"/>
        <v>0.52170738352791546</v>
      </c>
      <c r="G100">
        <f t="shared" si="12"/>
        <v>-0.50741299199087342</v>
      </c>
      <c r="H100">
        <f t="shared" si="13"/>
        <v>0.50741299199087342</v>
      </c>
      <c r="I100">
        <f t="shared" si="14"/>
        <v>0.25746794444113019</v>
      </c>
      <c r="J100" s="35"/>
    </row>
    <row r="101" spans="1:10" x14ac:dyDescent="0.25">
      <c r="A101" s="32">
        <v>44136</v>
      </c>
      <c r="B101" s="34">
        <v>95</v>
      </c>
      <c r="C101">
        <v>1</v>
      </c>
      <c r="D101">
        <f t="shared" si="9"/>
        <v>1.3189536698827831E-2</v>
      </c>
      <c r="E101">
        <f t="shared" si="10"/>
        <v>-0.24305555555555552</v>
      </c>
      <c r="F101">
        <f t="shared" si="11"/>
        <v>21.343287906462589</v>
      </c>
      <c r="G101">
        <f t="shared" si="12"/>
        <v>-0.34039521766305897</v>
      </c>
      <c r="H101">
        <f t="shared" si="13"/>
        <v>1.3403952176630589</v>
      </c>
      <c r="I101">
        <f t="shared" si="14"/>
        <v>1.7966593395339991</v>
      </c>
      <c r="J101" s="35"/>
    </row>
    <row r="102" spans="1:10" x14ac:dyDescent="0.25">
      <c r="A102" s="32">
        <v>44166</v>
      </c>
      <c r="B102" s="34">
        <v>96</v>
      </c>
      <c r="C102">
        <v>1</v>
      </c>
      <c r="D102">
        <f t="shared" si="9"/>
        <v>0.25330990841011802</v>
      </c>
      <c r="E102">
        <f t="shared" si="10"/>
        <v>-0.24305555555555552</v>
      </c>
      <c r="F102">
        <f t="shared" si="11"/>
        <v>1.5351216986539931</v>
      </c>
      <c r="G102">
        <f t="shared" si="12"/>
        <v>-0.14012008970417672</v>
      </c>
      <c r="H102">
        <f t="shared" si="13"/>
        <v>1.1401200897041768</v>
      </c>
      <c r="I102">
        <f t="shared" si="14"/>
        <v>1.29987381894706</v>
      </c>
      <c r="J102" s="35"/>
    </row>
    <row r="103" spans="1:10" x14ac:dyDescent="0.25">
      <c r="A103" s="32">
        <v>44197</v>
      </c>
      <c r="B103" s="34">
        <v>97</v>
      </c>
      <c r="C103">
        <v>1</v>
      </c>
      <c r="D103">
        <f t="shared" si="9"/>
        <v>0.20788651548744239</v>
      </c>
      <c r="E103">
        <f t="shared" si="10"/>
        <v>-0.24305555555555552</v>
      </c>
      <c r="F103">
        <f t="shared" si="11"/>
        <v>2.2659476013824786</v>
      </c>
      <c r="G103">
        <f t="shared" si="12"/>
        <v>1.3226605157354236E-2</v>
      </c>
      <c r="H103">
        <f t="shared" si="13"/>
        <v>0.98677339484264581</v>
      </c>
      <c r="I103">
        <f t="shared" si="14"/>
        <v>0.9737217327692802</v>
      </c>
      <c r="J103" s="35"/>
    </row>
    <row r="104" spans="1:10" x14ac:dyDescent="0.25">
      <c r="A104" s="32">
        <v>44228</v>
      </c>
      <c r="B104" s="34">
        <v>98</v>
      </c>
      <c r="C104">
        <v>1</v>
      </c>
      <c r="D104">
        <f t="shared" si="9"/>
        <v>0.24401014202647864</v>
      </c>
      <c r="E104">
        <f t="shared" si="10"/>
        <v>-0.24305555555555552</v>
      </c>
      <c r="F104">
        <f t="shared" si="11"/>
        <v>1.8275440709903215</v>
      </c>
      <c r="G104">
        <f t="shared" si="12"/>
        <v>-3.3637688388178967E-2</v>
      </c>
      <c r="H104">
        <f t="shared" si="13"/>
        <v>1.033637688388179</v>
      </c>
      <c r="I104">
        <f t="shared" si="14"/>
        <v>1.0684068708564582</v>
      </c>
      <c r="J104" s="35"/>
    </row>
    <row r="105" spans="1:10" x14ac:dyDescent="0.25">
      <c r="A105" s="32">
        <v>44256</v>
      </c>
      <c r="B105" s="34">
        <v>99</v>
      </c>
      <c r="C105">
        <v>0</v>
      </c>
      <c r="D105">
        <f t="shared" si="9"/>
        <v>7.079850367985597E-4</v>
      </c>
      <c r="E105">
        <f t="shared" si="10"/>
        <v>-0.24305555555555552</v>
      </c>
      <c r="F105">
        <f t="shared" si="11"/>
        <v>0.56381953443670085</v>
      </c>
      <c r="G105">
        <f t="shared" si="12"/>
        <v>7.4468941057285955E-4</v>
      </c>
      <c r="H105">
        <f t="shared" si="13"/>
        <v>-7.4468941057285955E-4</v>
      </c>
      <c r="I105">
        <f t="shared" si="14"/>
        <v>5.54562318219353E-7</v>
      </c>
      <c r="J105" s="35"/>
    </row>
    <row r="106" spans="1:10" x14ac:dyDescent="0.25">
      <c r="A106" s="32">
        <v>44287</v>
      </c>
      <c r="B106" s="34">
        <v>100</v>
      </c>
      <c r="C106">
        <v>0</v>
      </c>
      <c r="D106">
        <f t="shared" si="9"/>
        <v>-0.17974113279213172</v>
      </c>
      <c r="E106">
        <f t="shared" si="10"/>
        <v>-0.24305555555555552</v>
      </c>
      <c r="F106">
        <f t="shared" si="11"/>
        <v>0.54412125187050575</v>
      </c>
      <c r="G106">
        <f t="shared" si="12"/>
        <v>-0.18245431703783263</v>
      </c>
      <c r="H106">
        <f t="shared" si="13"/>
        <v>0.18245431703783263</v>
      </c>
      <c r="I106">
        <f t="shared" si="14"/>
        <v>3.3289577805741939E-2</v>
      </c>
      <c r="J106" s="35"/>
    </row>
    <row r="107" spans="1:10" x14ac:dyDescent="0.25">
      <c r="A107" s="32">
        <v>44317</v>
      </c>
      <c r="B107" s="34">
        <v>101</v>
      </c>
      <c r="C107">
        <v>0</v>
      </c>
      <c r="D107">
        <f t="shared" si="9"/>
        <v>-0.31357424191093131</v>
      </c>
      <c r="E107">
        <f t="shared" si="10"/>
        <v>-0.24305555555555552</v>
      </c>
      <c r="F107">
        <f t="shared" si="11"/>
        <v>0.67011243628194683</v>
      </c>
      <c r="G107">
        <f t="shared" si="12"/>
        <v>-0.39201170929188223</v>
      </c>
      <c r="H107">
        <f t="shared" si="13"/>
        <v>0.39201170929188223</v>
      </c>
      <c r="I107">
        <f t="shared" si="14"/>
        <v>0.15367318022194318</v>
      </c>
      <c r="J107" s="35"/>
    </row>
    <row r="108" spans="1:10" x14ac:dyDescent="0.25">
      <c r="A108" s="32">
        <v>44348</v>
      </c>
      <c r="B108" s="34">
        <v>102</v>
      </c>
      <c r="C108">
        <v>1</v>
      </c>
      <c r="D108">
        <f t="shared" si="9"/>
        <v>0.55857252928525503</v>
      </c>
      <c r="E108">
        <f t="shared" si="10"/>
        <v>-0.24305555555555552</v>
      </c>
      <c r="F108">
        <f t="shared" si="11"/>
        <v>0.68858076668859625</v>
      </c>
      <c r="G108">
        <f t="shared" si="12"/>
        <v>-0.14802867163260899</v>
      </c>
      <c r="H108">
        <f t="shared" si="13"/>
        <v>1.1480286716326089</v>
      </c>
      <c r="I108">
        <f t="shared" si="14"/>
        <v>1.3179698308905325</v>
      </c>
      <c r="J108" s="35"/>
    </row>
    <row r="109" spans="1:10" x14ac:dyDescent="0.25">
      <c r="A109" s="32">
        <v>44378</v>
      </c>
      <c r="B109" s="34">
        <v>103</v>
      </c>
      <c r="C109">
        <v>0</v>
      </c>
      <c r="D109">
        <f t="shared" si="9"/>
        <v>0.23400844560532602</v>
      </c>
      <c r="E109">
        <f t="shared" si="10"/>
        <v>-0.24305555555555552</v>
      </c>
      <c r="F109">
        <f t="shared" si="11"/>
        <v>0.30000693318181709</v>
      </c>
      <c r="G109">
        <f t="shared" si="12"/>
        <v>0.13097059600478406</v>
      </c>
      <c r="H109">
        <f t="shared" si="13"/>
        <v>-0.13097059600478406</v>
      </c>
      <c r="I109">
        <f t="shared" si="14"/>
        <v>1.7153297017848356E-2</v>
      </c>
      <c r="J109" s="35"/>
    </row>
    <row r="110" spans="1:10" x14ac:dyDescent="0.25">
      <c r="A110" s="32">
        <v>44409</v>
      </c>
      <c r="B110" s="34">
        <v>104</v>
      </c>
      <c r="C110">
        <v>0</v>
      </c>
      <c r="D110">
        <f t="shared" si="9"/>
        <v>-6.709940551367562E-3</v>
      </c>
      <c r="E110">
        <f t="shared" si="10"/>
        <v>-0.24305555555555552</v>
      </c>
      <c r="F110">
        <f t="shared" si="11"/>
        <v>0.47199448199529609</v>
      </c>
      <c r="G110">
        <f t="shared" si="12"/>
        <v>-5.908354900636687E-3</v>
      </c>
      <c r="H110">
        <f t="shared" si="13"/>
        <v>5.908354900636687E-3</v>
      </c>
      <c r="I110">
        <f t="shared" si="14"/>
        <v>3.4908657631877555E-5</v>
      </c>
      <c r="J110" s="35"/>
    </row>
    <row r="111" spans="1:10" x14ac:dyDescent="0.25">
      <c r="A111" s="32">
        <v>44440</v>
      </c>
      <c r="B111" s="34">
        <v>105</v>
      </c>
      <c r="C111">
        <v>2</v>
      </c>
      <c r="D111">
        <f t="shared" si="9"/>
        <v>0.76070010534647092</v>
      </c>
      <c r="E111">
        <f t="shared" si="10"/>
        <v>-0.24305555555555552</v>
      </c>
      <c r="F111">
        <f t="shared" si="11"/>
        <v>1.1237214467799881</v>
      </c>
      <c r="G111">
        <f t="shared" si="12"/>
        <v>-0.13641994010807015</v>
      </c>
      <c r="H111">
        <f t="shared" si="13"/>
        <v>2.1364199401080701</v>
      </c>
      <c r="I111">
        <f t="shared" si="14"/>
        <v>4.5642901604913702</v>
      </c>
      <c r="J111" s="35"/>
    </row>
    <row r="112" spans="1:10" x14ac:dyDescent="0.25">
      <c r="A112" s="32">
        <v>44470</v>
      </c>
      <c r="B112" s="34">
        <v>106</v>
      </c>
      <c r="C112">
        <v>0</v>
      </c>
      <c r="D112">
        <f t="shared" si="9"/>
        <v>0.38391974618904212</v>
      </c>
      <c r="E112">
        <f t="shared" si="10"/>
        <v>-0.24305555555555552</v>
      </c>
      <c r="F112">
        <f t="shared" si="11"/>
        <v>0.3770571655573271</v>
      </c>
      <c r="G112">
        <f t="shared" si="12"/>
        <v>0.27005898366890424</v>
      </c>
      <c r="H112">
        <f t="shared" si="13"/>
        <v>-0.27005898366890424</v>
      </c>
      <c r="I112">
        <f t="shared" si="14"/>
        <v>7.2931854660281487E-2</v>
      </c>
      <c r="J112" s="35"/>
    </row>
    <row r="113" spans="1:10" x14ac:dyDescent="0.25">
      <c r="A113" s="32">
        <v>44501</v>
      </c>
      <c r="B113" s="34">
        <v>107</v>
      </c>
      <c r="C113">
        <v>3</v>
      </c>
      <c r="D113">
        <f t="shared" si="9"/>
        <v>0.14078545619662391</v>
      </c>
      <c r="E113">
        <f t="shared" si="10"/>
        <v>-0.24305555555555552</v>
      </c>
      <c r="F113">
        <f t="shared" si="11"/>
        <v>21.333786479238562</v>
      </c>
      <c r="G113">
        <f t="shared" si="12"/>
        <v>3.006504976401335</v>
      </c>
      <c r="H113">
        <f t="shared" si="13"/>
        <v>-6.5049764013349609E-3</v>
      </c>
      <c r="I113">
        <f t="shared" si="14"/>
        <v>4.2314717981924736E-5</v>
      </c>
      <c r="J113" s="35"/>
    </row>
    <row r="114" spans="1:10" x14ac:dyDescent="0.25">
      <c r="A114" s="32">
        <v>44531</v>
      </c>
      <c r="B114" s="34">
        <v>108</v>
      </c>
      <c r="C114">
        <v>1</v>
      </c>
      <c r="D114">
        <f t="shared" si="9"/>
        <v>9.2431609702043893E-2</v>
      </c>
      <c r="E114">
        <f t="shared" si="10"/>
        <v>-0.24305555555555552</v>
      </c>
      <c r="F114">
        <f t="shared" si="11"/>
        <v>4.1091460314548751</v>
      </c>
      <c r="G114">
        <f>(D113+E113*1)*F102</f>
        <v>-0.15699704864939573</v>
      </c>
      <c r="H114">
        <f t="shared" si="13"/>
        <v>1.1569970486493957</v>
      </c>
      <c r="I114">
        <f t="shared" si="14"/>
        <v>1.3386421705834122</v>
      </c>
      <c r="J114" s="35"/>
    </row>
    <row r="115" spans="1:10" x14ac:dyDescent="0.25">
      <c r="A115" s="32">
        <v>44562</v>
      </c>
      <c r="B115" s="34">
        <v>109</v>
      </c>
      <c r="G115">
        <f>MAX(_xlfn.CEILING.MATH(($D$114+$E$114*(B115-$B$114))*F103),0)</f>
        <v>0</v>
      </c>
    </row>
    <row r="116" spans="1:10" x14ac:dyDescent="0.25">
      <c r="A116" s="32">
        <v>44593</v>
      </c>
      <c r="B116" s="34">
        <v>110</v>
      </c>
      <c r="G116">
        <f t="shared" ref="G116:G126" si="15">MAX(_xlfn.CEILING.MATH(($D$114+$E$114*(B116-$B$114))*F104),0)</f>
        <v>0</v>
      </c>
    </row>
    <row r="117" spans="1:10" x14ac:dyDescent="0.25">
      <c r="A117" s="32">
        <v>44621</v>
      </c>
      <c r="B117" s="34">
        <v>111</v>
      </c>
      <c r="G117">
        <f t="shared" si="15"/>
        <v>0</v>
      </c>
    </row>
    <row r="118" spans="1:10" x14ac:dyDescent="0.25">
      <c r="A118" s="32">
        <v>44652</v>
      </c>
      <c r="B118" s="34">
        <v>112</v>
      </c>
      <c r="G118">
        <f t="shared" si="15"/>
        <v>0</v>
      </c>
    </row>
    <row r="119" spans="1:10" x14ac:dyDescent="0.25">
      <c r="A119" s="32">
        <v>44682</v>
      </c>
      <c r="B119" s="34">
        <v>113</v>
      </c>
      <c r="G119">
        <f t="shared" si="15"/>
        <v>0</v>
      </c>
    </row>
    <row r="120" spans="1:10" x14ac:dyDescent="0.25">
      <c r="A120" s="32">
        <v>44713</v>
      </c>
      <c r="B120" s="34">
        <v>114</v>
      </c>
      <c r="G120">
        <f t="shared" si="15"/>
        <v>0</v>
      </c>
    </row>
    <row r="121" spans="1:10" x14ac:dyDescent="0.25">
      <c r="A121" s="32">
        <v>44743</v>
      </c>
      <c r="B121" s="34">
        <v>115</v>
      </c>
      <c r="G121">
        <f t="shared" si="15"/>
        <v>0</v>
      </c>
    </row>
    <row r="122" spans="1:10" x14ac:dyDescent="0.25">
      <c r="A122" s="32">
        <v>44774</v>
      </c>
      <c r="B122" s="34">
        <v>116</v>
      </c>
      <c r="G122">
        <f t="shared" si="15"/>
        <v>0</v>
      </c>
    </row>
    <row r="123" spans="1:10" x14ac:dyDescent="0.25">
      <c r="A123" s="32">
        <v>44805</v>
      </c>
      <c r="B123" s="34">
        <v>117</v>
      </c>
      <c r="G123">
        <f t="shared" si="15"/>
        <v>0</v>
      </c>
    </row>
    <row r="124" spans="1:10" x14ac:dyDescent="0.25">
      <c r="A124" s="32">
        <v>44835</v>
      </c>
      <c r="B124" s="34">
        <v>118</v>
      </c>
      <c r="G124">
        <f t="shared" si="15"/>
        <v>0</v>
      </c>
    </row>
    <row r="125" spans="1:10" x14ac:dyDescent="0.25">
      <c r="A125" s="32">
        <v>44866</v>
      </c>
      <c r="B125" s="34">
        <v>119</v>
      </c>
      <c r="G125">
        <f t="shared" si="15"/>
        <v>0</v>
      </c>
    </row>
    <row r="126" spans="1:10" x14ac:dyDescent="0.25">
      <c r="A126" s="32">
        <v>44896</v>
      </c>
      <c r="B126" s="34">
        <v>120</v>
      </c>
      <c r="G126">
        <f t="shared" si="15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FC74-05BD-420B-8DFF-B6F017DA257A}">
  <dimension ref="A1:N126"/>
  <sheetViews>
    <sheetView zoomScale="95" workbookViewId="0">
      <selection activeCell="F2" sqref="F2"/>
    </sheetView>
  </sheetViews>
  <sheetFormatPr defaultRowHeight="15" x14ac:dyDescent="0.25"/>
  <cols>
    <col min="1" max="1" width="16.140625" customWidth="1"/>
    <col min="2" max="2" width="5.42578125" customWidth="1"/>
    <col min="4" max="4" width="9.85546875" customWidth="1"/>
    <col min="6" max="6" width="14.140625" customWidth="1"/>
    <col min="9" max="9" width="12.5703125" customWidth="1"/>
    <col min="10" max="10" width="11.7109375" customWidth="1"/>
  </cols>
  <sheetData>
    <row r="1" spans="1:14" x14ac:dyDescent="0.25">
      <c r="A1" t="s">
        <v>118</v>
      </c>
      <c r="B1">
        <v>12</v>
      </c>
    </row>
    <row r="2" spans="1:14" x14ac:dyDescent="0.25">
      <c r="A2" t="s">
        <v>119</v>
      </c>
      <c r="B2">
        <v>4.3431607571270108E-3</v>
      </c>
      <c r="F2" s="15" t="s">
        <v>131</v>
      </c>
      <c r="M2" t="s">
        <v>128</v>
      </c>
      <c r="N2">
        <f>AVERAGE(I19:I114)</f>
        <v>0.93569950754583009</v>
      </c>
    </row>
    <row r="3" spans="1:14" x14ac:dyDescent="0.25">
      <c r="A3" t="s">
        <v>120</v>
      </c>
      <c r="B3">
        <v>0.92451350230075391</v>
      </c>
      <c r="M3" t="s">
        <v>129</v>
      </c>
      <c r="N3">
        <f>SQRT(N2)</f>
        <v>0.96731561940549171</v>
      </c>
    </row>
    <row r="4" spans="1:14" x14ac:dyDescent="0.25">
      <c r="A4" t="s">
        <v>121</v>
      </c>
      <c r="B4">
        <v>0.71703000892488755</v>
      </c>
    </row>
    <row r="6" spans="1:14" ht="30" x14ac:dyDescent="0.25">
      <c r="A6" s="10" t="s">
        <v>0</v>
      </c>
      <c r="B6" s="33" t="s">
        <v>11</v>
      </c>
      <c r="C6" s="10" t="s">
        <v>5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</row>
    <row r="7" spans="1:14" x14ac:dyDescent="0.25">
      <c r="A7" s="1">
        <v>41275</v>
      </c>
      <c r="B7" s="34">
        <v>1</v>
      </c>
      <c r="C7" s="6">
        <v>7.94</v>
      </c>
      <c r="D7" s="7">
        <f>AVERAGE($C$7:$C$18)</f>
        <v>8.3708333333333318</v>
      </c>
      <c r="E7" s="7">
        <f>1/$B$1*(($C$19-$C$7)/$B$1+($C$20-$C$8)/$B$1+($C$21-$C$9)/$B$1+($C$22-$C$10)/$B$1+($C$23-$C$11)/$B$1+($C$24-$C$12)/$B$1+($C$25-$C$13)/$B$1+($C$26-$C$14)/$B$1+($C$27-$C$15)/$B$1+($C$28-$C$16)/$B$1+($C$29-$C$17)/$B$1+($C$30-$C$18)/$B$1)</f>
        <v>-3.1944444444444449E-2</v>
      </c>
      <c r="F7" s="7">
        <f>C7/$D$7</f>
        <v>0.94853160776505752</v>
      </c>
    </row>
    <row r="8" spans="1:14" x14ac:dyDescent="0.25">
      <c r="A8" s="1">
        <v>41306</v>
      </c>
      <c r="B8" s="34">
        <v>2</v>
      </c>
      <c r="C8" s="6">
        <v>7.16</v>
      </c>
      <c r="D8" s="7">
        <f t="shared" ref="D8:D18" si="0">AVERAGE($C$7:$C$18)</f>
        <v>8.3708333333333318</v>
      </c>
      <c r="E8" s="7">
        <f t="shared" ref="E8:E18" si="1">1/$B$1*(($C$19-$C$7)/$B$1+($C$20-$C$8)/$B$1+($C$21-$C$9)/$B$1+($C$22-$C$10)/$B$1+($C$23-$C$11)/$B$1+($C$24-$C$12)/$B$1+($C$25-$C$13)/$B$1+($C$26-$C$14)/$B$1+($C$27-$C$15)/$B$1+($C$28-$C$16)/$B$1+($C$29-$C$17)/$B$1+($C$30-$C$18)/$B$1)</f>
        <v>-3.1944444444444449E-2</v>
      </c>
      <c r="F8" s="7">
        <f t="shared" ref="F8:F18" si="2">C8/$D$7</f>
        <v>0.8553509208561475</v>
      </c>
    </row>
    <row r="9" spans="1:14" x14ac:dyDescent="0.25">
      <c r="A9" s="1">
        <v>41334</v>
      </c>
      <c r="B9" s="34">
        <v>3</v>
      </c>
      <c r="C9" s="6">
        <v>7.21</v>
      </c>
      <c r="D9" s="7">
        <f t="shared" si="0"/>
        <v>8.3708333333333318</v>
      </c>
      <c r="E9" s="7">
        <f t="shared" si="1"/>
        <v>-3.1944444444444449E-2</v>
      </c>
      <c r="F9" s="7">
        <f t="shared" si="2"/>
        <v>0.86132404181184685</v>
      </c>
    </row>
    <row r="10" spans="1:14" x14ac:dyDescent="0.25">
      <c r="A10" s="1">
        <v>41365</v>
      </c>
      <c r="B10" s="34">
        <v>4</v>
      </c>
      <c r="C10" s="6">
        <v>7.55</v>
      </c>
      <c r="D10" s="7">
        <f t="shared" si="0"/>
        <v>8.3708333333333318</v>
      </c>
      <c r="E10" s="7">
        <f t="shared" si="1"/>
        <v>-3.1944444444444449E-2</v>
      </c>
      <c r="F10" s="7">
        <f t="shared" si="2"/>
        <v>0.9019412643106024</v>
      </c>
    </row>
    <row r="11" spans="1:14" x14ac:dyDescent="0.25">
      <c r="A11" s="1">
        <v>41395</v>
      </c>
      <c r="B11" s="34">
        <v>5</v>
      </c>
      <c r="C11" s="6">
        <v>6.61</v>
      </c>
      <c r="D11" s="7">
        <f t="shared" si="0"/>
        <v>8.3708333333333318</v>
      </c>
      <c r="E11" s="7">
        <f t="shared" si="1"/>
        <v>-3.1944444444444449E-2</v>
      </c>
      <c r="F11" s="7">
        <f t="shared" si="2"/>
        <v>0.78964659034345464</v>
      </c>
    </row>
    <row r="12" spans="1:14" x14ac:dyDescent="0.25">
      <c r="A12" s="1">
        <v>41426</v>
      </c>
      <c r="B12" s="34">
        <v>6</v>
      </c>
      <c r="C12" s="6">
        <v>8.42</v>
      </c>
      <c r="D12" s="7">
        <f t="shared" si="0"/>
        <v>8.3708333333333318</v>
      </c>
      <c r="E12" s="7">
        <f t="shared" si="1"/>
        <v>-3.1944444444444449E-2</v>
      </c>
      <c r="F12" s="7">
        <f t="shared" si="2"/>
        <v>1.0058735689397713</v>
      </c>
    </row>
    <row r="13" spans="1:14" x14ac:dyDescent="0.25">
      <c r="A13" s="1">
        <v>41456</v>
      </c>
      <c r="B13" s="34">
        <v>7</v>
      </c>
      <c r="C13" s="6">
        <v>7.65</v>
      </c>
      <c r="D13" s="7">
        <f t="shared" si="0"/>
        <v>8.3708333333333318</v>
      </c>
      <c r="E13" s="7">
        <f t="shared" si="1"/>
        <v>-3.1944444444444449E-2</v>
      </c>
      <c r="F13" s="7">
        <f t="shared" si="2"/>
        <v>0.91388750622200121</v>
      </c>
    </row>
    <row r="14" spans="1:14" x14ac:dyDescent="0.25">
      <c r="A14" s="1">
        <v>41487</v>
      </c>
      <c r="B14" s="34">
        <v>8</v>
      </c>
      <c r="C14" s="6">
        <v>8.67</v>
      </c>
      <c r="D14" s="7">
        <f t="shared" si="0"/>
        <v>8.3708333333333318</v>
      </c>
      <c r="E14" s="7">
        <f t="shared" si="1"/>
        <v>-3.1944444444444449E-2</v>
      </c>
      <c r="F14" s="7">
        <f t="shared" si="2"/>
        <v>1.035739173718268</v>
      </c>
    </row>
    <row r="15" spans="1:14" x14ac:dyDescent="0.25">
      <c r="A15" s="1">
        <v>41518</v>
      </c>
      <c r="B15" s="34">
        <v>9</v>
      </c>
      <c r="C15" s="6">
        <v>8.49</v>
      </c>
      <c r="D15" s="7">
        <f t="shared" si="0"/>
        <v>8.3708333333333318</v>
      </c>
      <c r="E15" s="7">
        <f t="shared" si="1"/>
        <v>-3.1944444444444449E-2</v>
      </c>
      <c r="F15" s="7">
        <f t="shared" si="2"/>
        <v>1.0142359382777504</v>
      </c>
    </row>
    <row r="16" spans="1:14" x14ac:dyDescent="0.25">
      <c r="A16" s="1">
        <v>41548</v>
      </c>
      <c r="B16" s="34">
        <v>10</v>
      </c>
      <c r="C16" s="6">
        <v>7.99</v>
      </c>
      <c r="D16" s="7">
        <f t="shared" si="0"/>
        <v>8.3708333333333318</v>
      </c>
      <c r="E16" s="7">
        <f t="shared" si="1"/>
        <v>-3.1944444444444449E-2</v>
      </c>
      <c r="F16" s="7">
        <f t="shared" si="2"/>
        <v>0.95450472872075676</v>
      </c>
    </row>
    <row r="17" spans="1:10" x14ac:dyDescent="0.25">
      <c r="A17" s="1">
        <v>41579</v>
      </c>
      <c r="B17" s="34">
        <v>11</v>
      </c>
      <c r="C17" s="6">
        <v>8.32</v>
      </c>
      <c r="D17" s="7">
        <f t="shared" si="0"/>
        <v>8.3708333333333318</v>
      </c>
      <c r="E17" s="7">
        <f t="shared" si="1"/>
        <v>-3.1944444444444449E-2</v>
      </c>
      <c r="F17" s="7">
        <f t="shared" si="2"/>
        <v>0.9939273270283725</v>
      </c>
    </row>
    <row r="18" spans="1:10" x14ac:dyDescent="0.25">
      <c r="A18" s="1">
        <v>41609</v>
      </c>
      <c r="B18" s="34">
        <v>12</v>
      </c>
      <c r="C18" s="6">
        <v>14.44</v>
      </c>
      <c r="D18" s="7">
        <f t="shared" si="0"/>
        <v>8.3708333333333318</v>
      </c>
      <c r="E18" s="7">
        <f t="shared" si="1"/>
        <v>-3.1944444444444449E-2</v>
      </c>
      <c r="F18" s="7">
        <f t="shared" si="2"/>
        <v>1.7250373320059733</v>
      </c>
    </row>
    <row r="19" spans="1:10" x14ac:dyDescent="0.25">
      <c r="A19" s="1">
        <v>41640</v>
      </c>
      <c r="B19" s="34">
        <v>13</v>
      </c>
      <c r="C19" s="6">
        <v>7.92</v>
      </c>
      <c r="D19">
        <f>$B$2*(C19/F7)+(1-$B$2)*(D18+E18)</f>
        <v>8.3389360522354785</v>
      </c>
      <c r="E19">
        <f>$B$3*(D19-D18)+(1-$B$3)*E18</f>
        <v>-3.1900841293707224E-2</v>
      </c>
      <c r="F19">
        <f>$B$4*(C19/D19)+(1-$B$4)*F7</f>
        <v>0.94941344186085752</v>
      </c>
      <c r="G19">
        <f>(D18+E18*1)*F7</f>
        <v>7.9096996847519501</v>
      </c>
      <c r="H19">
        <f>C19-G19</f>
        <v>1.0300315248049863E-2</v>
      </c>
      <c r="I19">
        <f>H19^2</f>
        <v>1.060964942092085E-4</v>
      </c>
      <c r="J19" s="35"/>
    </row>
    <row r="20" spans="1:10" x14ac:dyDescent="0.25">
      <c r="A20" s="1">
        <v>41671</v>
      </c>
      <c r="B20" s="34">
        <v>14</v>
      </c>
      <c r="C20" s="6">
        <v>7.81</v>
      </c>
      <c r="D20">
        <f t="shared" ref="D20:D78" si="3">$B$2*(C20/F8)+(1-$B$2)*(D19+E19)</f>
        <v>8.3106127599411632</v>
      </c>
      <c r="E20">
        <f t="shared" ref="E20:E78" si="4">$B$3*(D20-D19)+(1-$B$3)*E19</f>
        <v>-2.8593348938626834E-2</v>
      </c>
      <c r="F20">
        <f t="shared" ref="F20:F78" si="5">$B$4*(C20/D20)+(1-$B$4)*F8</f>
        <v>0.91587636433492292</v>
      </c>
      <c r="G20">
        <f t="shared" ref="G20:G78" si="6">(D19+E19*1)*F8</f>
        <v>7.1054302172634856</v>
      </c>
      <c r="H20">
        <f t="shared" ref="H20:H78" si="7">C20-G20</f>
        <v>0.70456978273651405</v>
      </c>
      <c r="I20">
        <f t="shared" ref="I20:I78" si="8">H20^2</f>
        <v>0.49641857874537859</v>
      </c>
      <c r="J20" s="35"/>
    </row>
    <row r="21" spans="1:10" x14ac:dyDescent="0.25">
      <c r="A21" s="1">
        <v>41699</v>
      </c>
      <c r="B21" s="34">
        <v>15</v>
      </c>
      <c r="C21" s="6">
        <v>7.09</v>
      </c>
      <c r="D21">
        <f t="shared" si="3"/>
        <v>8.2818000533013443</v>
      </c>
      <c r="E21">
        <f t="shared" si="4"/>
        <v>-2.8796148095212592E-2</v>
      </c>
      <c r="F21">
        <f t="shared" si="5"/>
        <v>0.85757400247449433</v>
      </c>
      <c r="G21">
        <f t="shared" si="6"/>
        <v>7.1335024334488759</v>
      </c>
      <c r="H21">
        <f t="shared" si="7"/>
        <v>-4.3502433448876054E-2</v>
      </c>
      <c r="I21">
        <f t="shared" si="8"/>
        <v>1.8924617159738902E-3</v>
      </c>
      <c r="J21" s="35"/>
    </row>
    <row r="22" spans="1:10" x14ac:dyDescent="0.25">
      <c r="A22" s="1">
        <v>41730</v>
      </c>
      <c r="B22" s="34">
        <v>16</v>
      </c>
      <c r="C22" s="6">
        <v>7.5</v>
      </c>
      <c r="D22">
        <f t="shared" si="3"/>
        <v>8.2532748899713759</v>
      </c>
      <c r="E22">
        <f t="shared" si="4"/>
        <v>-2.8545619020826491E-2</v>
      </c>
      <c r="F22">
        <f t="shared" si="5"/>
        <v>0.90680912264235669</v>
      </c>
      <c r="G22">
        <f t="shared" si="6"/>
        <v>7.4437247766219574</v>
      </c>
      <c r="H22">
        <f t="shared" si="7"/>
        <v>5.6275223378042583E-2</v>
      </c>
      <c r="I22">
        <f t="shared" si="8"/>
        <v>3.1669007662485905E-3</v>
      </c>
      <c r="J22" s="35"/>
    </row>
    <row r="23" spans="1:10" x14ac:dyDescent="0.25">
      <c r="A23" s="1">
        <v>41760</v>
      </c>
      <c r="B23" s="34">
        <v>17</v>
      </c>
      <c r="C23" s="6">
        <v>7.79</v>
      </c>
      <c r="D23">
        <f t="shared" si="3"/>
        <v>8.2318539805545097</v>
      </c>
      <c r="E23">
        <f t="shared" si="4"/>
        <v>-2.1958728791993391E-2</v>
      </c>
      <c r="F23">
        <f t="shared" si="5"/>
        <v>0.90198890887732841</v>
      </c>
      <c r="G23">
        <f t="shared" si="6"/>
        <v>6.4946294253041081</v>
      </c>
      <c r="H23">
        <f t="shared" si="7"/>
        <v>1.2953705746958919</v>
      </c>
      <c r="I23">
        <f t="shared" si="8"/>
        <v>1.6779849257879653</v>
      </c>
      <c r="J23" s="35"/>
    </row>
    <row r="24" spans="1:10" x14ac:dyDescent="0.25">
      <c r="A24" s="1">
        <v>41791</v>
      </c>
      <c r="B24" s="34">
        <v>18</v>
      </c>
      <c r="C24" s="6">
        <v>8.02</v>
      </c>
      <c r="D24">
        <f t="shared" si="3"/>
        <v>8.2088671117779342</v>
      </c>
      <c r="E24">
        <f t="shared" si="4"/>
        <v>-2.2909258089994857E-2</v>
      </c>
      <c r="F24">
        <f t="shared" si="5"/>
        <v>0.98516483591414405</v>
      </c>
      <c r="G24">
        <f t="shared" si="6"/>
        <v>8.2581166375120443</v>
      </c>
      <c r="H24">
        <f t="shared" si="7"/>
        <v>-0.2381166375120447</v>
      </c>
      <c r="I24">
        <f t="shared" si="8"/>
        <v>5.6699533060042495E-2</v>
      </c>
      <c r="J24" s="35"/>
    </row>
    <row r="25" spans="1:10" x14ac:dyDescent="0.25">
      <c r="A25" s="1">
        <v>41821</v>
      </c>
      <c r="B25" s="34">
        <v>19</v>
      </c>
      <c r="C25" s="6">
        <v>7.22</v>
      </c>
      <c r="D25">
        <f t="shared" si="3"/>
        <v>8.1847172647820727</v>
      </c>
      <c r="E25">
        <f t="shared" si="4"/>
        <v>-2.4056199284273015E-2</v>
      </c>
      <c r="F25">
        <f t="shared" si="5"/>
        <v>0.89111776681121868</v>
      </c>
      <c r="G25">
        <f t="shared" si="6"/>
        <v>7.4810446089452771</v>
      </c>
      <c r="H25">
        <f t="shared" si="7"/>
        <v>-0.26104460894527737</v>
      </c>
      <c r="I25">
        <f t="shared" si="8"/>
        <v>6.8144287859392791E-2</v>
      </c>
      <c r="J25" s="35"/>
    </row>
    <row r="26" spans="1:10" x14ac:dyDescent="0.25">
      <c r="A26" s="1">
        <v>41852</v>
      </c>
      <c r="B26" s="34">
        <v>20</v>
      </c>
      <c r="C26" s="6">
        <v>8.9600000000000009</v>
      </c>
      <c r="D26">
        <f t="shared" si="3"/>
        <v>8.1627899332341212</v>
      </c>
      <c r="E26">
        <f t="shared" si="4"/>
        <v>-2.2088032317431398E-2</v>
      </c>
      <c r="F26">
        <f t="shared" si="5"/>
        <v>1.0801410754267078</v>
      </c>
      <c r="G26">
        <f t="shared" si="6"/>
        <v>8.4523163489735325</v>
      </c>
      <c r="H26">
        <f t="shared" si="7"/>
        <v>0.5076836510264684</v>
      </c>
      <c r="I26">
        <f t="shared" si="8"/>
        <v>0.25774268951956497</v>
      </c>
      <c r="J26" s="35"/>
    </row>
    <row r="27" spans="1:10" x14ac:dyDescent="0.25">
      <c r="A27" s="1">
        <v>41883</v>
      </c>
      <c r="B27" s="34">
        <v>21</v>
      </c>
      <c r="C27" s="6">
        <v>7.9</v>
      </c>
      <c r="D27">
        <f t="shared" si="3"/>
        <v>8.139174900942697</v>
      </c>
      <c r="E27">
        <f t="shared" si="4"/>
        <v>-2.349976441140059E-2</v>
      </c>
      <c r="F27">
        <f t="shared" si="5"/>
        <v>0.98295795432056332</v>
      </c>
      <c r="G27">
        <f t="shared" si="6"/>
        <v>8.2565924307157061</v>
      </c>
      <c r="H27">
        <f t="shared" si="7"/>
        <v>-0.35659243071570579</v>
      </c>
      <c r="I27">
        <f t="shared" si="8"/>
        <v>0.12715816164373545</v>
      </c>
      <c r="J27" s="35"/>
    </row>
    <row r="28" spans="1:10" x14ac:dyDescent="0.25">
      <c r="A28" s="1">
        <v>41913</v>
      </c>
      <c r="B28" s="34">
        <v>22</v>
      </c>
      <c r="C28" s="6">
        <v>7.89</v>
      </c>
      <c r="D28">
        <f t="shared" si="3"/>
        <v>8.1163283123915253</v>
      </c>
      <c r="E28">
        <f t="shared" si="4"/>
        <v>-2.2895894509242089E-2</v>
      </c>
      <c r="F28">
        <f t="shared" si="5"/>
        <v>0.96713142437432376</v>
      </c>
      <c r="G28">
        <f t="shared" si="6"/>
        <v>7.7464502945805949</v>
      </c>
      <c r="H28">
        <f t="shared" si="7"/>
        <v>0.14354970541940482</v>
      </c>
      <c r="I28">
        <f t="shared" si="8"/>
        <v>2.0606517925997901E-2</v>
      </c>
      <c r="J28" s="35"/>
    </row>
    <row r="29" spans="1:10" x14ac:dyDescent="0.25">
      <c r="A29" s="1">
        <v>41944</v>
      </c>
      <c r="B29" s="34">
        <v>23</v>
      </c>
      <c r="C29" s="6">
        <v>8.4499999999999993</v>
      </c>
      <c r="D29">
        <f t="shared" si="3"/>
        <v>8.0952052751966015</v>
      </c>
      <c r="E29">
        <f t="shared" si="4"/>
        <v>-2.1256863984502189E-2</v>
      </c>
      <c r="F29">
        <f t="shared" si="5"/>
        <v>1.0297074358885288</v>
      </c>
      <c r="G29">
        <f t="shared" si="6"/>
        <v>8.0442836495905166</v>
      </c>
      <c r="H29">
        <f t="shared" si="7"/>
        <v>0.40571635040948273</v>
      </c>
      <c r="I29">
        <f t="shared" si="8"/>
        <v>0.16460575698959018</v>
      </c>
      <c r="J29" s="35"/>
    </row>
    <row r="30" spans="1:10" x14ac:dyDescent="0.25">
      <c r="A30" s="1">
        <v>41974</v>
      </c>
      <c r="B30" s="34">
        <v>24</v>
      </c>
      <c r="C30" s="6">
        <v>9.3000000000000007</v>
      </c>
      <c r="D30">
        <f t="shared" si="3"/>
        <v>8.0622967500536991</v>
      </c>
      <c r="E30">
        <f t="shared" si="4"/>
        <v>-3.2028982049676462E-2</v>
      </c>
      <c r="F30">
        <f t="shared" si="5"/>
        <v>1.3152404269541254</v>
      </c>
      <c r="G30">
        <f t="shared" si="6"/>
        <v>13.927862426031187</v>
      </c>
      <c r="H30">
        <f t="shared" si="7"/>
        <v>-4.6278624260311858</v>
      </c>
      <c r="I30">
        <f t="shared" si="8"/>
        <v>21.417110634271253</v>
      </c>
      <c r="J30" s="35"/>
    </row>
    <row r="31" spans="1:10" x14ac:dyDescent="0.25">
      <c r="A31" s="1">
        <v>42005</v>
      </c>
      <c r="B31" s="34">
        <v>25</v>
      </c>
      <c r="C31" s="6">
        <v>6.51</v>
      </c>
      <c r="D31">
        <f t="shared" si="3"/>
        <v>8.0251714920645227</v>
      </c>
      <c r="E31">
        <f t="shared" si="4"/>
        <v>-3.674055796719454E-2</v>
      </c>
      <c r="F31">
        <f t="shared" si="5"/>
        <v>0.85030854858692306</v>
      </c>
      <c r="G31">
        <f t="shared" si="6"/>
        <v>7.6240441606850062</v>
      </c>
      <c r="H31">
        <f t="shared" si="7"/>
        <v>-1.1140441606850064</v>
      </c>
      <c r="I31">
        <f t="shared" si="8"/>
        <v>1.2410943919563604</v>
      </c>
      <c r="J31" s="35"/>
    </row>
    <row r="32" spans="1:10" x14ac:dyDescent="0.25">
      <c r="A32" s="1">
        <v>42036</v>
      </c>
      <c r="B32" s="34">
        <v>26</v>
      </c>
      <c r="C32" s="6">
        <v>6.48</v>
      </c>
      <c r="D32">
        <f t="shared" si="3"/>
        <v>7.9844645852576166</v>
      </c>
      <c r="E32">
        <f t="shared" si="4"/>
        <v>-4.0407501024342839E-2</v>
      </c>
      <c r="F32">
        <f t="shared" si="5"/>
        <v>0.84108988840951349</v>
      </c>
      <c r="G32">
        <f t="shared" si="6"/>
        <v>7.3164150806616934</v>
      </c>
      <c r="H32">
        <f t="shared" si="7"/>
        <v>-0.83641508066169301</v>
      </c>
      <c r="I32">
        <f t="shared" si="8"/>
        <v>0.69959018715830645</v>
      </c>
      <c r="J32" s="35"/>
    </row>
    <row r="33" spans="1:10" x14ac:dyDescent="0.25">
      <c r="A33" s="1">
        <v>42064</v>
      </c>
      <c r="B33" s="34">
        <v>27</v>
      </c>
      <c r="C33" s="6">
        <v>7.33</v>
      </c>
      <c r="D33">
        <f t="shared" si="3"/>
        <v>7.9466773575572596</v>
      </c>
      <c r="E33">
        <f t="shared" si="4"/>
        <v>-3.798502295659948E-2</v>
      </c>
      <c r="F33">
        <f t="shared" si="5"/>
        <v>0.9040548170465319</v>
      </c>
      <c r="G33">
        <f t="shared" si="6"/>
        <v>6.8126168296117893</v>
      </c>
      <c r="H33">
        <f t="shared" si="7"/>
        <v>0.5173831703882108</v>
      </c>
      <c r="I33">
        <f t="shared" si="8"/>
        <v>0.26768534500095637</v>
      </c>
      <c r="J33" s="35"/>
    </row>
    <row r="34" spans="1:10" x14ac:dyDescent="0.25">
      <c r="A34" s="1">
        <v>42095</v>
      </c>
      <c r="B34" s="34">
        <v>28</v>
      </c>
      <c r="C34" s="6">
        <v>7.52</v>
      </c>
      <c r="D34">
        <f t="shared" si="3"/>
        <v>7.9103606396769868</v>
      </c>
      <c r="E34">
        <f t="shared" si="4"/>
        <v>-3.6442652387578572E-2</v>
      </c>
      <c r="F34">
        <f t="shared" si="5"/>
        <v>0.93824576662575165</v>
      </c>
      <c r="G34">
        <f t="shared" si="6"/>
        <v>7.1716743571875563</v>
      </c>
      <c r="H34">
        <f t="shared" si="7"/>
        <v>0.34832564281244327</v>
      </c>
      <c r="I34">
        <f t="shared" si="8"/>
        <v>0.12133075344070181</v>
      </c>
      <c r="J34" s="35"/>
    </row>
    <row r="35" spans="1:10" x14ac:dyDescent="0.25">
      <c r="A35" s="1">
        <v>42125</v>
      </c>
      <c r="B35" s="34">
        <v>29</v>
      </c>
      <c r="C35" s="6">
        <v>7.53</v>
      </c>
      <c r="D35">
        <f t="shared" si="3"/>
        <v>7.8759779482755681</v>
      </c>
      <c r="E35">
        <f t="shared" si="4"/>
        <v>-3.4538190641660992E-2</v>
      </c>
      <c r="F35">
        <f t="shared" si="5"/>
        <v>0.94076792711219959</v>
      </c>
      <c r="G35">
        <f t="shared" si="6"/>
        <v>7.1021866939447431</v>
      </c>
      <c r="H35">
        <f t="shared" si="7"/>
        <v>0.42781330605525714</v>
      </c>
      <c r="I35">
        <f t="shared" si="8"/>
        <v>0.1830242248379291</v>
      </c>
      <c r="J35" s="35"/>
    </row>
    <row r="36" spans="1:10" x14ac:dyDescent="0.25">
      <c r="A36" s="1">
        <v>42156</v>
      </c>
      <c r="B36" s="34">
        <v>30</v>
      </c>
      <c r="C36" s="6">
        <v>6.7</v>
      </c>
      <c r="D36">
        <f t="shared" si="3"/>
        <v>7.8369204929845218</v>
      </c>
      <c r="E36">
        <f t="shared" si="4"/>
        <v>-3.8716311830488209E-2</v>
      </c>
      <c r="F36">
        <f t="shared" si="5"/>
        <v>0.89178086347807306</v>
      </c>
      <c r="G36">
        <f t="shared" si="6"/>
        <v>7.7251107121600535</v>
      </c>
      <c r="H36">
        <f t="shared" si="7"/>
        <v>-1.0251107121600533</v>
      </c>
      <c r="I36">
        <f t="shared" si="8"/>
        <v>1.0508519721852918</v>
      </c>
      <c r="J36" s="35"/>
    </row>
    <row r="37" spans="1:10" x14ac:dyDescent="0.25">
      <c r="A37" s="1">
        <v>42186</v>
      </c>
      <c r="B37" s="34">
        <v>31</v>
      </c>
      <c r="C37" s="6">
        <v>7.43</v>
      </c>
      <c r="D37">
        <f t="shared" si="3"/>
        <v>7.8005479191284675</v>
      </c>
      <c r="E37">
        <f t="shared" si="4"/>
        <v>-3.6549494427269048E-2</v>
      </c>
      <c r="F37">
        <f t="shared" si="5"/>
        <v>0.93512865761038233</v>
      </c>
      <c r="G37">
        <f t="shared" si="6"/>
        <v>6.9491182950478905</v>
      </c>
      <c r="H37">
        <f t="shared" si="7"/>
        <v>0.48088170495210925</v>
      </c>
      <c r="I37">
        <f t="shared" si="8"/>
        <v>0.23124721415764746</v>
      </c>
      <c r="J37" s="35"/>
    </row>
    <row r="38" spans="1:10" x14ac:dyDescent="0.25">
      <c r="A38" s="1">
        <v>42217</v>
      </c>
      <c r="B38" s="34">
        <v>32</v>
      </c>
      <c r="C38" s="6">
        <v>8.14</v>
      </c>
      <c r="D38">
        <f t="shared" si="3"/>
        <v>7.7630084195021007</v>
      </c>
      <c r="E38">
        <f t="shared" si="4"/>
        <v>-3.746476760118278E-2</v>
      </c>
      <c r="F38">
        <f t="shared" si="5"/>
        <v>1.057498333922926</v>
      </c>
      <c r="G38">
        <f t="shared" si="6"/>
        <v>8.386213608068017</v>
      </c>
      <c r="H38">
        <f t="shared" si="7"/>
        <v>-0.2462136080680164</v>
      </c>
      <c r="I38">
        <f t="shared" si="8"/>
        <v>6.0621140797870787E-2</v>
      </c>
      <c r="J38" s="35"/>
    </row>
    <row r="39" spans="1:10" x14ac:dyDescent="0.25">
      <c r="A39" s="1">
        <v>42248</v>
      </c>
      <c r="B39" s="34">
        <v>33</v>
      </c>
      <c r="C39" s="6">
        <v>8.3800000000000008</v>
      </c>
      <c r="D39">
        <f t="shared" si="3"/>
        <v>7.7290170717048481</v>
      </c>
      <c r="E39">
        <f t="shared" si="4"/>
        <v>-3.4253544093290539E-2</v>
      </c>
      <c r="F39">
        <f t="shared" si="5"/>
        <v>1.0555700647935116</v>
      </c>
      <c r="G39">
        <f t="shared" si="6"/>
        <v>7.5938845840867408</v>
      </c>
      <c r="H39">
        <f t="shared" si="7"/>
        <v>0.78611541591325995</v>
      </c>
      <c r="I39">
        <f t="shared" si="8"/>
        <v>0.61797744713647773</v>
      </c>
      <c r="J39" s="35"/>
    </row>
    <row r="40" spans="1:10" x14ac:dyDescent="0.25">
      <c r="A40" s="1">
        <v>42278</v>
      </c>
      <c r="B40" s="34">
        <v>34</v>
      </c>
      <c r="C40" s="6">
        <v>7.43</v>
      </c>
      <c r="D40">
        <f t="shared" si="3"/>
        <v>7.6947103227662943</v>
      </c>
      <c r="E40">
        <f t="shared" si="4"/>
        <v>-3.4302732691124237E-2</v>
      </c>
      <c r="F40">
        <f t="shared" si="5"/>
        <v>0.96603220211815666</v>
      </c>
      <c r="G40">
        <f t="shared" si="6"/>
        <v>7.4418476106825615</v>
      </c>
      <c r="H40">
        <f t="shared" si="7"/>
        <v>-1.1847610682561793E-2</v>
      </c>
      <c r="I40">
        <f t="shared" si="8"/>
        <v>1.4036587888555232E-4</v>
      </c>
      <c r="J40" s="35"/>
    </row>
    <row r="41" spans="1:10" x14ac:dyDescent="0.25">
      <c r="A41" s="1">
        <v>42309</v>
      </c>
      <c r="B41" s="34">
        <v>35</v>
      </c>
      <c r="C41" s="6">
        <v>7.84</v>
      </c>
      <c r="D41">
        <f t="shared" si="3"/>
        <v>7.6602052228639614</v>
      </c>
      <c r="E41">
        <f t="shared" si="4"/>
        <v>-3.448982391030956E-2</v>
      </c>
      <c r="F41">
        <f t="shared" si="5"/>
        <v>1.0252359208100379</v>
      </c>
      <c r="G41">
        <f t="shared" si="6"/>
        <v>7.8879786574373272</v>
      </c>
      <c r="H41">
        <f t="shared" si="7"/>
        <v>-4.7978657437327321E-2</v>
      </c>
      <c r="I41">
        <f t="shared" si="8"/>
        <v>2.3019515694884043E-3</v>
      </c>
      <c r="J41" s="35"/>
    </row>
    <row r="42" spans="1:10" x14ac:dyDescent="0.25">
      <c r="A42" s="1">
        <v>42339</v>
      </c>
      <c r="B42" s="34">
        <v>36</v>
      </c>
      <c r="C42" s="6">
        <v>10.199999999999999</v>
      </c>
      <c r="D42">
        <f t="shared" si="3"/>
        <v>7.626277928049916</v>
      </c>
      <c r="E42">
        <f t="shared" si="4"/>
        <v>-3.3969758165376333E-2</v>
      </c>
      <c r="F42">
        <f t="shared" si="5"/>
        <v>1.3311874132336523</v>
      </c>
      <c r="G42">
        <f t="shared" si="6"/>
        <v>10.02964917715045</v>
      </c>
      <c r="H42">
        <f t="shared" si="7"/>
        <v>0.17035082284954939</v>
      </c>
      <c r="I42">
        <f t="shared" si="8"/>
        <v>2.9019402845518558E-2</v>
      </c>
      <c r="J42" s="35"/>
    </row>
    <row r="43" spans="1:10" x14ac:dyDescent="0.25">
      <c r="A43" s="1">
        <v>42370</v>
      </c>
      <c r="B43" s="34">
        <v>37</v>
      </c>
      <c r="C43" s="6">
        <v>7.59</v>
      </c>
      <c r="D43">
        <f t="shared" si="3"/>
        <v>7.5981013530995138</v>
      </c>
      <c r="E43">
        <f t="shared" si="4"/>
        <v>-2.8613882061830614E-2</v>
      </c>
      <c r="F43">
        <f t="shared" si="5"/>
        <v>0.95687728963988616</v>
      </c>
      <c r="G43">
        <f t="shared" si="6"/>
        <v>6.4558045403591606</v>
      </c>
      <c r="H43">
        <f t="shared" si="7"/>
        <v>1.1341954596408392</v>
      </c>
      <c r="I43">
        <f t="shared" si="8"/>
        <v>1.2863993406698946</v>
      </c>
      <c r="J43" s="35"/>
    </row>
    <row r="44" spans="1:10" x14ac:dyDescent="0.25">
      <c r="A44" s="1">
        <v>42401</v>
      </c>
      <c r="B44" s="34">
        <v>38</v>
      </c>
      <c r="C44" s="6">
        <v>7.63</v>
      </c>
      <c r="D44">
        <f t="shared" si="3"/>
        <v>7.5760112269869753</v>
      </c>
      <c r="E44">
        <f t="shared" si="4"/>
        <v>-2.2582581600995254E-2</v>
      </c>
      <c r="F44">
        <f t="shared" si="5"/>
        <v>0.9601429633490195</v>
      </c>
      <c r="G44">
        <f t="shared" si="6"/>
        <v>6.3666193723322957</v>
      </c>
      <c r="H44">
        <f t="shared" si="7"/>
        <v>1.2633806276677042</v>
      </c>
      <c r="I44">
        <f t="shared" si="8"/>
        <v>1.5961306103660422</v>
      </c>
      <c r="J44" s="35"/>
    </row>
    <row r="45" spans="1:10" x14ac:dyDescent="0.25">
      <c r="A45" s="1">
        <v>42430</v>
      </c>
      <c r="B45" s="34">
        <v>39</v>
      </c>
      <c r="C45" s="6">
        <v>6.93</v>
      </c>
      <c r="D45">
        <f t="shared" si="3"/>
        <v>7.5539152346032994</v>
      </c>
      <c r="E45">
        <f t="shared" si="4"/>
        <v>-2.2132723299509535E-2</v>
      </c>
      <c r="F45">
        <f t="shared" si="5"/>
        <v>0.91362733626679815</v>
      </c>
      <c r="G45">
        <f t="shared" si="6"/>
        <v>6.8287135520784554</v>
      </c>
      <c r="H45">
        <f t="shared" si="7"/>
        <v>0.10128644792154429</v>
      </c>
      <c r="I45">
        <f t="shared" si="8"/>
        <v>1.0258944532563702E-2</v>
      </c>
      <c r="J45" s="35"/>
    </row>
    <row r="46" spans="1:10" x14ac:dyDescent="0.25">
      <c r="A46" s="1">
        <v>42461</v>
      </c>
      <c r="B46" s="34">
        <v>40</v>
      </c>
      <c r="C46" s="6">
        <v>8.14</v>
      </c>
      <c r="D46">
        <f t="shared" si="3"/>
        <v>7.5367510121577661</v>
      </c>
      <c r="E46">
        <f t="shared" si="4"/>
        <v>-1.7539277173815666E-2</v>
      </c>
      <c r="F46">
        <f t="shared" si="5"/>
        <v>1.0399171945712458</v>
      </c>
      <c r="G46">
        <f t="shared" si="6"/>
        <v>7.0666630563766537</v>
      </c>
      <c r="H46">
        <f t="shared" si="7"/>
        <v>1.0733369436233469</v>
      </c>
      <c r="I46">
        <f t="shared" si="8"/>
        <v>1.1520521945467077</v>
      </c>
      <c r="J46" s="35"/>
    </row>
    <row r="47" spans="1:10" x14ac:dyDescent="0.25">
      <c r="A47" s="1">
        <v>42491</v>
      </c>
      <c r="B47" s="34">
        <v>41</v>
      </c>
      <c r="C47" s="6">
        <v>7.32</v>
      </c>
      <c r="D47">
        <f t="shared" si="3"/>
        <v>7.5203481914808759</v>
      </c>
      <c r="E47">
        <f t="shared" si="4"/>
        <v>-1.6488607797630703E-2</v>
      </c>
      <c r="F47">
        <f t="shared" si="5"/>
        <v>0.96413683832627328</v>
      </c>
      <c r="G47">
        <f t="shared" si="6"/>
        <v>7.0738332374385768</v>
      </c>
      <c r="H47">
        <f t="shared" si="7"/>
        <v>0.24616676256142345</v>
      </c>
      <c r="I47">
        <f t="shared" si="8"/>
        <v>6.0598074989972231E-2</v>
      </c>
      <c r="J47" s="35"/>
    </row>
    <row r="48" spans="1:10" x14ac:dyDescent="0.25">
      <c r="A48" s="1">
        <v>42522</v>
      </c>
      <c r="B48" s="34">
        <v>42</v>
      </c>
      <c r="C48" s="6">
        <v>8.75</v>
      </c>
      <c r="D48">
        <f t="shared" si="3"/>
        <v>7.5138834593648927</v>
      </c>
      <c r="E48">
        <f t="shared" si="4"/>
        <v>-7.2213993845634088E-3</v>
      </c>
      <c r="F48">
        <f t="shared" si="5"/>
        <v>1.087336561318522</v>
      </c>
      <c r="G48">
        <f t="shared" si="6"/>
        <v>6.6917983789552578</v>
      </c>
      <c r="H48">
        <f t="shared" si="7"/>
        <v>2.0582016210447422</v>
      </c>
      <c r="I48">
        <f t="shared" si="8"/>
        <v>4.2361939128712045</v>
      </c>
      <c r="J48" s="35"/>
    </row>
    <row r="49" spans="1:10" x14ac:dyDescent="0.25">
      <c r="A49" s="1">
        <v>42552</v>
      </c>
      <c r="B49" s="34">
        <v>43</v>
      </c>
      <c r="C49" s="6">
        <v>8.07</v>
      </c>
      <c r="D49">
        <f t="shared" si="3"/>
        <v>7.5115401526621657</v>
      </c>
      <c r="E49">
        <f t="shared" si="4"/>
        <v>-2.7115368347311319E-3</v>
      </c>
      <c r="F49">
        <f t="shared" si="5"/>
        <v>1.0349523269120124</v>
      </c>
      <c r="G49">
        <f t="shared" si="6"/>
        <v>7.0196948152841925</v>
      </c>
      <c r="H49">
        <f t="shared" si="7"/>
        <v>1.0503051847158078</v>
      </c>
      <c r="I49">
        <f t="shared" si="8"/>
        <v>1.1031409810409072</v>
      </c>
      <c r="J49" s="35"/>
    </row>
    <row r="50" spans="1:10" x14ac:dyDescent="0.25">
      <c r="A50" s="1">
        <v>42583</v>
      </c>
      <c r="B50" s="34">
        <v>44</v>
      </c>
      <c r="C50" s="6">
        <v>9.1199999999999992</v>
      </c>
      <c r="D50">
        <f t="shared" si="3"/>
        <v>7.5136725362729591</v>
      </c>
      <c r="E50">
        <f t="shared" si="4"/>
        <v>1.7667330212269589E-3</v>
      </c>
      <c r="F50">
        <f t="shared" si="5"/>
        <v>1.1695621839503847</v>
      </c>
      <c r="G50">
        <f t="shared" si="6"/>
        <v>7.9405737509503025</v>
      </c>
      <c r="H50">
        <f t="shared" si="7"/>
        <v>1.1794262490496967</v>
      </c>
      <c r="I50">
        <f t="shared" si="8"/>
        <v>1.3910462769474372</v>
      </c>
      <c r="J50" s="35"/>
    </row>
    <row r="51" spans="1:10" x14ac:dyDescent="0.25">
      <c r="A51" s="1">
        <v>42614</v>
      </c>
      <c r="B51" s="34">
        <v>45</v>
      </c>
      <c r="C51" s="6">
        <v>9.0299999999999994</v>
      </c>
      <c r="D51">
        <f t="shared" si="3"/>
        <v>7.5199525950224109</v>
      </c>
      <c r="E51">
        <f t="shared" si="4"/>
        <v>5.9393635972522178E-3</v>
      </c>
      <c r="F51">
        <f t="shared" si="5"/>
        <v>1.1597081886381311</v>
      </c>
      <c r="G51">
        <f t="shared" si="6"/>
        <v>7.9330727164405648</v>
      </c>
      <c r="H51">
        <f t="shared" si="7"/>
        <v>1.0969272835594346</v>
      </c>
      <c r="I51">
        <f t="shared" si="8"/>
        <v>1.2032494654170802</v>
      </c>
      <c r="J51" s="35"/>
    </row>
    <row r="52" spans="1:10" x14ac:dyDescent="0.25">
      <c r="A52" s="1">
        <v>42644</v>
      </c>
      <c r="B52" s="34">
        <v>46</v>
      </c>
      <c r="C52" s="6">
        <v>7.84</v>
      </c>
      <c r="D52">
        <f t="shared" si="3"/>
        <v>7.5284534659305304</v>
      </c>
      <c r="E52">
        <f t="shared" si="4"/>
        <v>8.3075116923911826E-3</v>
      </c>
      <c r="F52">
        <f t="shared" si="5"/>
        <v>1.0200606562647172</v>
      </c>
      <c r="G52">
        <f t="shared" si="6"/>
        <v>7.2702539816886809</v>
      </c>
      <c r="H52">
        <f t="shared" si="7"/>
        <v>0.56974601831131899</v>
      </c>
      <c r="I52">
        <f t="shared" si="8"/>
        <v>0.32461052538160184</v>
      </c>
      <c r="J52" s="35"/>
    </row>
    <row r="53" spans="1:10" x14ac:dyDescent="0.25">
      <c r="A53" s="1">
        <v>42675</v>
      </c>
      <c r="B53" s="34">
        <v>47</v>
      </c>
      <c r="C53" s="6">
        <v>7.45</v>
      </c>
      <c r="D53">
        <f t="shared" si="3"/>
        <v>7.5355877125786863</v>
      </c>
      <c r="E53">
        <f t="shared" si="4"/>
        <v>7.2228123172181479E-3</v>
      </c>
      <c r="F53">
        <f t="shared" si="5"/>
        <v>0.99899712347542469</v>
      </c>
      <c r="G53">
        <f t="shared" si="6"/>
        <v>7.7269580808183971</v>
      </c>
      <c r="H53">
        <f t="shared" si="7"/>
        <v>-0.2769580808183969</v>
      </c>
      <c r="I53">
        <f t="shared" si="8"/>
        <v>7.670577853060967E-2</v>
      </c>
      <c r="J53" s="35"/>
    </row>
    <row r="54" spans="1:10" x14ac:dyDescent="0.25">
      <c r="A54" s="1">
        <v>42705</v>
      </c>
      <c r="B54" s="34">
        <v>48</v>
      </c>
      <c r="C54" s="6">
        <v>7.75</v>
      </c>
      <c r="D54">
        <f t="shared" si="3"/>
        <v>7.5353362033291829</v>
      </c>
      <c r="E54">
        <f t="shared" si="4"/>
        <v>3.1270110824629927E-4</v>
      </c>
      <c r="F54">
        <f t="shared" si="5"/>
        <v>1.1141425780122516</v>
      </c>
      <c r="G54">
        <f t="shared" si="6"/>
        <v>10.040894431147747</v>
      </c>
      <c r="H54">
        <f t="shared" si="7"/>
        <v>-2.2908944311477466</v>
      </c>
      <c r="I54">
        <f t="shared" si="8"/>
        <v>5.2481972946637576</v>
      </c>
      <c r="J54" s="35"/>
    </row>
    <row r="55" spans="1:10" x14ac:dyDescent="0.25">
      <c r="A55" s="1">
        <v>42736</v>
      </c>
      <c r="B55" s="34">
        <v>49</v>
      </c>
      <c r="C55" s="6">
        <v>7.69</v>
      </c>
      <c r="D55">
        <f t="shared" si="3"/>
        <v>7.5378244339036682</v>
      </c>
      <c r="E55">
        <f t="shared" si="4"/>
        <v>2.3240074744374341E-3</v>
      </c>
      <c r="F55">
        <f t="shared" si="5"/>
        <v>1.0022731559091422</v>
      </c>
      <c r="G55">
        <f t="shared" si="6"/>
        <v>7.2106912993558643</v>
      </c>
      <c r="H55">
        <f t="shared" si="7"/>
        <v>0.47930870064413611</v>
      </c>
      <c r="I55">
        <f t="shared" si="8"/>
        <v>0.22973683051317009</v>
      </c>
      <c r="J55" s="35"/>
    </row>
    <row r="56" spans="1:10" x14ac:dyDescent="0.25">
      <c r="A56" s="1">
        <v>42767</v>
      </c>
      <c r="B56" s="34">
        <v>50</v>
      </c>
      <c r="C56" s="6">
        <v>7.91</v>
      </c>
      <c r="D56">
        <f t="shared" si="3"/>
        <v>7.543180871114421</v>
      </c>
      <c r="E56">
        <f t="shared" si="4"/>
        <v>5.1275297104393528E-3</v>
      </c>
      <c r="F56">
        <f t="shared" si="5"/>
        <v>1.0235902767988085</v>
      </c>
      <c r="G56">
        <f t="shared" si="6"/>
        <v>7.2396204685962653</v>
      </c>
      <c r="H56">
        <f t="shared" si="7"/>
        <v>0.67037953140373485</v>
      </c>
      <c r="I56">
        <f t="shared" si="8"/>
        <v>0.44940871612509115</v>
      </c>
      <c r="J56" s="35"/>
    </row>
    <row r="57" spans="1:10" x14ac:dyDescent="0.25">
      <c r="A57" s="1">
        <v>42795</v>
      </c>
      <c r="B57" s="34">
        <v>51</v>
      </c>
      <c r="C57" s="6">
        <v>8.3800000000000008</v>
      </c>
      <c r="D57">
        <f t="shared" si="3"/>
        <v>7.5553613530898129</v>
      </c>
      <c r="E57">
        <f t="shared" si="4"/>
        <v>1.1648079310470667E-2</v>
      </c>
      <c r="F57">
        <f t="shared" si="5"/>
        <v>1.0538201971380698</v>
      </c>
      <c r="G57">
        <f t="shared" si="6"/>
        <v>6.8963408975659117</v>
      </c>
      <c r="H57">
        <f t="shared" si="7"/>
        <v>1.483659102434089</v>
      </c>
      <c r="I57">
        <f t="shared" si="8"/>
        <v>2.2012443322355266</v>
      </c>
      <c r="J57" s="35"/>
    </row>
    <row r="58" spans="1:10" x14ac:dyDescent="0.25">
      <c r="A58" s="1">
        <v>42826</v>
      </c>
      <c r="B58" s="34">
        <v>52</v>
      </c>
      <c r="C58" s="6">
        <v>7.57</v>
      </c>
      <c r="D58">
        <f t="shared" si="3"/>
        <v>7.5657604102196618</v>
      </c>
      <c r="E58">
        <f t="shared" si="4"/>
        <v>1.049334143981271E-2</v>
      </c>
      <c r="F58">
        <f t="shared" si="5"/>
        <v>1.0116971669445309</v>
      </c>
      <c r="G58">
        <f t="shared" si="6"/>
        <v>7.8690632202358577</v>
      </c>
      <c r="H58">
        <f t="shared" si="7"/>
        <v>-0.29906322023585741</v>
      </c>
      <c r="I58">
        <f t="shared" si="8"/>
        <v>8.9438809697840946E-2</v>
      </c>
      <c r="J58" s="35"/>
    </row>
    <row r="59" spans="1:10" x14ac:dyDescent="0.25">
      <c r="A59" s="1">
        <v>42856</v>
      </c>
      <c r="B59" s="34">
        <v>53</v>
      </c>
      <c r="C59" s="6">
        <v>7.35</v>
      </c>
      <c r="D59">
        <f t="shared" si="3"/>
        <v>7.5764585119116328</v>
      </c>
      <c r="E59">
        <f t="shared" si="4"/>
        <v>1.0682645057667502E-2</v>
      </c>
      <c r="F59">
        <f t="shared" si="5"/>
        <v>0.96841994796904785</v>
      </c>
      <c r="G59">
        <f t="shared" si="6"/>
        <v>7.3045453384825318</v>
      </c>
      <c r="H59">
        <f t="shared" si="7"/>
        <v>4.5454661517467798E-2</v>
      </c>
      <c r="I59">
        <f t="shared" si="8"/>
        <v>2.066126253667568E-3</v>
      </c>
      <c r="J59" s="35"/>
    </row>
    <row r="60" spans="1:10" x14ac:dyDescent="0.25">
      <c r="A60" s="1">
        <v>42887</v>
      </c>
      <c r="B60" s="34">
        <v>54</v>
      </c>
      <c r="C60" s="6">
        <v>7.63</v>
      </c>
      <c r="D60">
        <f t="shared" si="3"/>
        <v>7.584665578760756</v>
      </c>
      <c r="E60">
        <f t="shared" si="4"/>
        <v>8.3939395778667852E-3</v>
      </c>
      <c r="F60">
        <f t="shared" si="5"/>
        <v>1.0289993970669662</v>
      </c>
      <c r="G60">
        <f t="shared" si="6"/>
        <v>8.2497759758572311</v>
      </c>
      <c r="H60">
        <f t="shared" si="7"/>
        <v>-0.61977597585723121</v>
      </c>
      <c r="I60">
        <f t="shared" si="8"/>
        <v>0.38412226024978324</v>
      </c>
      <c r="J60" s="35"/>
    </row>
    <row r="61" spans="1:10" x14ac:dyDescent="0.25">
      <c r="A61" s="5">
        <v>42917</v>
      </c>
      <c r="B61" s="34">
        <v>55</v>
      </c>
      <c r="C61" s="3">
        <v>8.2200000000000006</v>
      </c>
      <c r="D61">
        <f t="shared" si="3"/>
        <v>7.5945767377109838</v>
      </c>
      <c r="E61">
        <f t="shared" si="4"/>
        <v>9.7966293735668834E-3</v>
      </c>
      <c r="F61">
        <f t="shared" si="5"/>
        <v>1.0689388125351942</v>
      </c>
      <c r="G61">
        <f t="shared" si="6"/>
        <v>7.8584546168859619</v>
      </c>
      <c r="H61">
        <f t="shared" si="7"/>
        <v>0.36154538311403872</v>
      </c>
      <c r="I61">
        <f t="shared" si="8"/>
        <v>0.13071506405107702</v>
      </c>
      <c r="J61" s="35"/>
    </row>
    <row r="62" spans="1:10" x14ac:dyDescent="0.25">
      <c r="A62" s="5">
        <v>42948</v>
      </c>
      <c r="B62" s="34">
        <v>56</v>
      </c>
      <c r="C62" s="3">
        <v>8.39</v>
      </c>
      <c r="D62">
        <f t="shared" si="3"/>
        <v>7.6025025557425794</v>
      </c>
      <c r="E62">
        <f t="shared" si="4"/>
        <v>8.0670390276569755E-3</v>
      </c>
      <c r="F62">
        <f t="shared" si="5"/>
        <v>1.1222538291019406</v>
      </c>
      <c r="G62">
        <f t="shared" si="6"/>
        <v>8.8937875227815475</v>
      </c>
      <c r="H62">
        <f t="shared" si="7"/>
        <v>-0.50378752278154693</v>
      </c>
      <c r="I62">
        <f t="shared" si="8"/>
        <v>0.25380186811036765</v>
      </c>
      <c r="J62" s="35"/>
    </row>
    <row r="63" spans="1:10" x14ac:dyDescent="0.25">
      <c r="A63" s="5">
        <v>42979</v>
      </c>
      <c r="B63" s="34">
        <v>57</v>
      </c>
      <c r="C63" s="3">
        <v>8.06</v>
      </c>
      <c r="D63">
        <f t="shared" si="3"/>
        <v>7.6077007400233505</v>
      </c>
      <c r="E63">
        <f t="shared" si="4"/>
        <v>5.414744078021394E-3</v>
      </c>
      <c r="F63">
        <f t="shared" si="5"/>
        <v>1.0878220805110996</v>
      </c>
      <c r="G63">
        <f t="shared" si="6"/>
        <v>8.8260398792554255</v>
      </c>
      <c r="H63">
        <f t="shared" si="7"/>
        <v>-0.76603987925542505</v>
      </c>
      <c r="I63">
        <f t="shared" si="8"/>
        <v>0.58681709660966619</v>
      </c>
      <c r="J63" s="35"/>
    </row>
    <row r="64" spans="1:10" x14ac:dyDescent="0.25">
      <c r="A64" s="5">
        <v>43009</v>
      </c>
      <c r="B64" s="34">
        <v>58</v>
      </c>
      <c r="C64" s="3">
        <v>8.9499999999999993</v>
      </c>
      <c r="D64">
        <f t="shared" si="3"/>
        <v>7.6181573402380911</v>
      </c>
      <c r="E64">
        <f t="shared" si="4"/>
        <v>1.0076008153076212E-2</v>
      </c>
      <c r="F64">
        <f t="shared" si="5"/>
        <v>1.1310311752877475</v>
      </c>
      <c r="G64">
        <f t="shared" si="6"/>
        <v>7.7658395769315254</v>
      </c>
      <c r="H64">
        <f t="shared" si="7"/>
        <v>1.1841604230684739</v>
      </c>
      <c r="I64">
        <f t="shared" si="8"/>
        <v>1.402235907561707</v>
      </c>
      <c r="J64" s="35"/>
    </row>
    <row r="65" spans="1:10" x14ac:dyDescent="0.25">
      <c r="A65" s="5">
        <v>43040</v>
      </c>
      <c r="B65" s="34">
        <v>59</v>
      </c>
      <c r="C65" s="3">
        <v>7.83</v>
      </c>
      <c r="D65">
        <f t="shared" si="3"/>
        <v>7.6291437924022931</v>
      </c>
      <c r="E65">
        <f t="shared" si="4"/>
        <v>1.0917725934450879E-2</v>
      </c>
      <c r="F65">
        <f t="shared" si="5"/>
        <v>1.0185938164937507</v>
      </c>
      <c r="G65">
        <f t="shared" si="6"/>
        <v>7.6205831722420836</v>
      </c>
      <c r="H65">
        <f t="shared" si="7"/>
        <v>0.20941682775791648</v>
      </c>
      <c r="I65">
        <f t="shared" si="8"/>
        <v>4.3855407748188857E-2</v>
      </c>
      <c r="J65" s="35"/>
    </row>
    <row r="66" spans="1:10" x14ac:dyDescent="0.25">
      <c r="A66" s="5">
        <v>43070</v>
      </c>
      <c r="B66" s="34">
        <v>60</v>
      </c>
      <c r="C66" s="3">
        <v>8.06</v>
      </c>
      <c r="D66">
        <f t="shared" si="3"/>
        <v>7.6382990684649013</v>
      </c>
      <c r="E66">
        <f t="shared" si="4"/>
        <v>9.288317230804026E-3</v>
      </c>
      <c r="F66">
        <f t="shared" si="5"/>
        <v>1.0718852536450585</v>
      </c>
      <c r="G66">
        <f t="shared" si="6"/>
        <v>8.5121178362118979</v>
      </c>
      <c r="H66">
        <f t="shared" si="7"/>
        <v>-0.45211783621189738</v>
      </c>
      <c r="I66">
        <f t="shared" si="8"/>
        <v>0.20441053782092808</v>
      </c>
      <c r="J66" s="35"/>
    </row>
    <row r="67" spans="1:10" x14ac:dyDescent="0.25">
      <c r="A67" s="5">
        <v>43101</v>
      </c>
      <c r="B67" s="34">
        <v>61</v>
      </c>
      <c r="C67" s="3">
        <v>8.34</v>
      </c>
      <c r="D67">
        <f t="shared" si="3"/>
        <v>7.6505124935688409</v>
      </c>
      <c r="E67">
        <f t="shared" si="4"/>
        <v>1.1992618955204136E-2</v>
      </c>
      <c r="F67">
        <f t="shared" si="5"/>
        <v>1.0652641649829899</v>
      </c>
      <c r="G67">
        <f t="shared" si="6"/>
        <v>7.6649715441521815</v>
      </c>
      <c r="H67">
        <f t="shared" si="7"/>
        <v>0.67502845584781834</v>
      </c>
      <c r="I67">
        <f t="shared" si="8"/>
        <v>0.45566341620429002</v>
      </c>
      <c r="J67" s="35"/>
    </row>
    <row r="68" spans="1:10" x14ac:dyDescent="0.25">
      <c r="A68" s="5">
        <v>43132</v>
      </c>
      <c r="B68" s="34">
        <v>62</v>
      </c>
      <c r="C68" s="3">
        <v>7.69</v>
      </c>
      <c r="D68">
        <f t="shared" si="3"/>
        <v>7.6618547959714833</v>
      </c>
      <c r="E68">
        <f t="shared" si="4"/>
        <v>1.1391392521591175E-2</v>
      </c>
      <c r="F68">
        <f t="shared" si="5"/>
        <v>1.0093092921714395</v>
      </c>
      <c r="G68">
        <f t="shared" si="6"/>
        <v>7.8432657291007724</v>
      </c>
      <c r="H68">
        <f t="shared" si="7"/>
        <v>-0.15326572910077196</v>
      </c>
      <c r="I68">
        <f t="shared" si="8"/>
        <v>2.3490383716791217E-2</v>
      </c>
      <c r="J68" s="35"/>
    </row>
    <row r="69" spans="1:10" x14ac:dyDescent="0.25">
      <c r="A69" s="5">
        <v>43160</v>
      </c>
      <c r="B69" s="34">
        <v>63</v>
      </c>
      <c r="C69" s="3">
        <v>8.14</v>
      </c>
      <c r="D69">
        <f t="shared" si="3"/>
        <v>7.6734678271753518</v>
      </c>
      <c r="E69">
        <f t="shared" si="4"/>
        <v>1.1596300475988685E-2</v>
      </c>
      <c r="F69">
        <f t="shared" si="5"/>
        <v>1.0588235543414106</v>
      </c>
      <c r="G69">
        <f t="shared" si="6"/>
        <v>8.0862218110467143</v>
      </c>
      <c r="H69">
        <f t="shared" si="7"/>
        <v>5.3778188953286232E-2</v>
      </c>
      <c r="I69">
        <f t="shared" si="8"/>
        <v>2.8920936070953572E-3</v>
      </c>
      <c r="J69" s="35"/>
    </row>
    <row r="70" spans="1:10" x14ac:dyDescent="0.25">
      <c r="A70" s="5">
        <v>43191</v>
      </c>
      <c r="B70" s="34">
        <v>64</v>
      </c>
      <c r="C70" s="3">
        <v>8.8699999999999992</v>
      </c>
      <c r="D70">
        <f t="shared" si="3"/>
        <v>7.6897650849235042</v>
      </c>
      <c r="E70">
        <f t="shared" si="4"/>
        <v>1.5942398947842943E-2</v>
      </c>
      <c r="F70">
        <f t="shared" si="5"/>
        <v>1.1133606239819334</v>
      </c>
      <c r="G70">
        <f t="shared" si="6"/>
        <v>7.7749576057319043</v>
      </c>
      <c r="H70">
        <f t="shared" si="7"/>
        <v>1.0950423942680949</v>
      </c>
      <c r="I70">
        <f t="shared" si="8"/>
        <v>1.1991178452444018</v>
      </c>
      <c r="J70" s="35"/>
    </row>
    <row r="71" spans="1:10" x14ac:dyDescent="0.25">
      <c r="A71" s="5">
        <v>43221</v>
      </c>
      <c r="B71" s="34">
        <v>65</v>
      </c>
      <c r="C71" s="3">
        <v>8.49</v>
      </c>
      <c r="D71">
        <f t="shared" si="3"/>
        <v>7.710316230396006</v>
      </c>
      <c r="E71">
        <f t="shared" si="4"/>
        <v>2.0203247338571741E-2</v>
      </c>
      <c r="F71">
        <f t="shared" si="5"/>
        <v>1.063571410489796</v>
      </c>
      <c r="G71">
        <f t="shared" si="6"/>
        <v>7.4623608405953927</v>
      </c>
      <c r="H71">
        <f t="shared" si="7"/>
        <v>1.0276391594046075</v>
      </c>
      <c r="I71">
        <f t="shared" si="8"/>
        <v>1.0560422419418083</v>
      </c>
      <c r="J71" s="35"/>
    </row>
    <row r="72" spans="1:10" x14ac:dyDescent="0.25">
      <c r="A72" s="5">
        <v>43252</v>
      </c>
      <c r="B72" s="34">
        <v>66</v>
      </c>
      <c r="C72" s="3">
        <v>8.0299999999999994</v>
      </c>
      <c r="D72">
        <f t="shared" si="3"/>
        <v>7.7308373015546499</v>
      </c>
      <c r="E72">
        <f t="shared" si="4"/>
        <v>2.0497079751581236E-2</v>
      </c>
      <c r="F72">
        <f t="shared" si="5"/>
        <v>1.0359531000880846</v>
      </c>
      <c r="G72">
        <f t="shared" si="6"/>
        <v>7.9546998816033181</v>
      </c>
      <c r="H72">
        <f t="shared" si="7"/>
        <v>7.530011839668127E-2</v>
      </c>
      <c r="I72">
        <f t="shared" si="8"/>
        <v>5.6701078305542172E-3</v>
      </c>
      <c r="J72" s="35"/>
    </row>
    <row r="73" spans="1:10" x14ac:dyDescent="0.25">
      <c r="A73" s="5">
        <v>43282</v>
      </c>
      <c r="B73" s="34">
        <v>67</v>
      </c>
      <c r="C73" s="3">
        <v>8.7100000000000009</v>
      </c>
      <c r="D73">
        <f t="shared" si="3"/>
        <v>7.7530583281466079</v>
      </c>
      <c r="E73">
        <f t="shared" si="4"/>
        <v>2.2090891882758291E-2</v>
      </c>
      <c r="F73">
        <f t="shared" si="5"/>
        <v>1.1080089350945084</v>
      </c>
      <c r="G73">
        <f t="shared" si="6"/>
        <v>8.285702169116707</v>
      </c>
      <c r="H73">
        <f t="shared" si="7"/>
        <v>0.42429783088329387</v>
      </c>
      <c r="I73">
        <f t="shared" si="8"/>
        <v>0.18002864929226825</v>
      </c>
      <c r="J73" s="35"/>
    </row>
    <row r="74" spans="1:10" x14ac:dyDescent="0.25">
      <c r="A74" s="5">
        <v>43313</v>
      </c>
      <c r="B74" s="34">
        <v>68</v>
      </c>
      <c r="C74" s="3">
        <v>8.76</v>
      </c>
      <c r="D74">
        <f t="shared" si="3"/>
        <v>7.7752819970963438</v>
      </c>
      <c r="E74">
        <f t="shared" si="4"/>
        <v>2.221364607397501E-2</v>
      </c>
      <c r="F74">
        <f t="shared" si="5"/>
        <v>1.1254040363498676</v>
      </c>
      <c r="G74">
        <f t="shared" si="6"/>
        <v>8.7256909840169232</v>
      </c>
      <c r="H74">
        <f t="shared" si="7"/>
        <v>3.4309015983076563E-2</v>
      </c>
      <c r="I74">
        <f t="shared" si="8"/>
        <v>1.177108577727003E-3</v>
      </c>
      <c r="J74" s="35"/>
    </row>
    <row r="75" spans="1:10" x14ac:dyDescent="0.25">
      <c r="A75" s="5">
        <v>43344</v>
      </c>
      <c r="B75" s="34">
        <v>69</v>
      </c>
      <c r="C75" s="3">
        <v>8.3800000000000008</v>
      </c>
      <c r="D75">
        <f t="shared" si="3"/>
        <v>7.7970872556721016</v>
      </c>
      <c r="E75">
        <f t="shared" si="4"/>
        <v>2.1836086317702345E-2</v>
      </c>
      <c r="F75">
        <f t="shared" si="5"/>
        <v>1.0784564068094031</v>
      </c>
      <c r="G75">
        <f t="shared" si="6"/>
        <v>8.4822879333297703</v>
      </c>
      <c r="H75">
        <f t="shared" si="7"/>
        <v>-0.10228793332976949</v>
      </c>
      <c r="I75">
        <f t="shared" si="8"/>
        <v>1.0462821304875367E-2</v>
      </c>
      <c r="J75" s="35"/>
    </row>
    <row r="76" spans="1:10" x14ac:dyDescent="0.25">
      <c r="A76" s="5">
        <v>43374</v>
      </c>
      <c r="B76" s="34">
        <v>70</v>
      </c>
      <c r="C76" s="3">
        <v>8.25</v>
      </c>
      <c r="D76">
        <f t="shared" si="3"/>
        <v>7.8166445085832255</v>
      </c>
      <c r="E76">
        <f t="shared" si="4"/>
        <v>1.9729274063826518E-2</v>
      </c>
      <c r="F76">
        <f t="shared" si="5"/>
        <v>1.0768301002302214</v>
      </c>
      <c r="G76">
        <f t="shared" si="6"/>
        <v>8.843446056975532</v>
      </c>
      <c r="H76">
        <f t="shared" si="7"/>
        <v>-0.59344605697553199</v>
      </c>
      <c r="I76">
        <f t="shared" si="8"/>
        <v>0.35217822253980635</v>
      </c>
      <c r="J76" s="35"/>
    </row>
    <row r="77" spans="1:10" x14ac:dyDescent="0.25">
      <c r="A77" s="5">
        <v>43405</v>
      </c>
      <c r="B77" s="34">
        <v>71</v>
      </c>
      <c r="C77" s="3">
        <v>8.34</v>
      </c>
      <c r="D77">
        <f t="shared" si="3"/>
        <v>7.837899902198691</v>
      </c>
      <c r="E77">
        <f t="shared" si="4"/>
        <v>2.1140192195442005E-2</v>
      </c>
      <c r="F77">
        <f t="shared" si="5"/>
        <v>1.0511948214357112</v>
      </c>
      <c r="G77">
        <f t="shared" si="6"/>
        <v>7.9820818787380308</v>
      </c>
      <c r="H77">
        <f t="shared" si="7"/>
        <v>0.35791812126196909</v>
      </c>
      <c r="I77">
        <f t="shared" si="8"/>
        <v>0.1281053815276976</v>
      </c>
      <c r="J77" s="35"/>
    </row>
    <row r="78" spans="1:10" x14ac:dyDescent="0.25">
      <c r="A78" s="5">
        <v>43435</v>
      </c>
      <c r="B78" s="34">
        <v>72</v>
      </c>
      <c r="C78" s="3">
        <v>7.91</v>
      </c>
      <c r="D78">
        <f t="shared" si="3"/>
        <v>7.8569574669391615</v>
      </c>
      <c r="E78">
        <f t="shared" si="4"/>
        <v>1.9214774993058584E-2</v>
      </c>
      <c r="F78">
        <f t="shared" si="5"/>
        <v>1.0251820586295086</v>
      </c>
      <c r="G78">
        <f t="shared" si="6"/>
        <v>8.4239891849863398</v>
      </c>
      <c r="H78">
        <f t="shared" si="7"/>
        <v>-0.51398918498633961</v>
      </c>
      <c r="I78">
        <f t="shared" si="8"/>
        <v>0.26418488228292164</v>
      </c>
      <c r="J78" s="35"/>
    </row>
    <row r="79" spans="1:10" x14ac:dyDescent="0.25">
      <c r="A79" s="32">
        <v>43466</v>
      </c>
      <c r="B79" s="34">
        <v>73</v>
      </c>
      <c r="G79">
        <f>($D$78+$E$78*(B79-$B$78))*F67</f>
        <v>8.390204046564131</v>
      </c>
      <c r="J79" s="35"/>
    </row>
    <row r="80" spans="1:10" x14ac:dyDescent="0.25">
      <c r="A80" s="32">
        <v>43497</v>
      </c>
      <c r="B80" s="34">
        <v>74</v>
      </c>
      <c r="G80">
        <f t="shared" ref="G80:G90" si="9">($D$78+$E$78*(B80-$B$78))*F68</f>
        <v>7.968887481472426</v>
      </c>
      <c r="J80" s="35"/>
    </row>
    <row r="81" spans="1:10" x14ac:dyDescent="0.25">
      <c r="A81" s="32">
        <v>43525</v>
      </c>
      <c r="B81" s="34">
        <v>75</v>
      </c>
      <c r="G81">
        <f t="shared" si="9"/>
        <v>8.3801668005158714</v>
      </c>
      <c r="J81" s="35"/>
    </row>
    <row r="82" spans="1:10" x14ac:dyDescent="0.25">
      <c r="A82" s="32">
        <v>43556</v>
      </c>
      <c r="B82" s="34">
        <v>76</v>
      </c>
      <c r="G82">
        <f t="shared" si="9"/>
        <v>8.8331989634946719</v>
      </c>
      <c r="J82" s="35"/>
    </row>
    <row r="83" spans="1:10" x14ac:dyDescent="0.25">
      <c r="A83" s="32">
        <v>43586</v>
      </c>
      <c r="B83" s="34">
        <v>77</v>
      </c>
      <c r="G83">
        <f t="shared" si="9"/>
        <v>8.4586167619788757</v>
      </c>
      <c r="J83" s="35"/>
    </row>
    <row r="84" spans="1:10" x14ac:dyDescent="0.25">
      <c r="A84" s="32">
        <v>43617</v>
      </c>
      <c r="B84" s="34">
        <v>78</v>
      </c>
      <c r="G84">
        <f t="shared" si="9"/>
        <v>8.2588730794651735</v>
      </c>
      <c r="J84" s="35"/>
    </row>
    <row r="85" spans="1:10" x14ac:dyDescent="0.25">
      <c r="A85" s="32">
        <v>43647</v>
      </c>
      <c r="B85" s="34">
        <v>79</v>
      </c>
      <c r="G85">
        <f t="shared" si="9"/>
        <v>8.8546100726730828</v>
      </c>
      <c r="J85" s="35"/>
    </row>
    <row r="86" spans="1:10" x14ac:dyDescent="0.25">
      <c r="A86" s="32">
        <v>43678</v>
      </c>
      <c r="B86" s="34">
        <v>80</v>
      </c>
      <c r="G86">
        <f>($D$78+$E$78*(B86-$B$78))*F74</f>
        <v>9.0152467294005056</v>
      </c>
      <c r="J86" s="35"/>
    </row>
    <row r="87" spans="1:10" x14ac:dyDescent="0.25">
      <c r="A87" s="32">
        <v>43709</v>
      </c>
      <c r="B87" s="34">
        <v>81</v>
      </c>
      <c r="G87">
        <f t="shared" si="9"/>
        <v>8.6598867930195027</v>
      </c>
      <c r="J87" s="35"/>
    </row>
    <row r="88" spans="1:10" x14ac:dyDescent="0.25">
      <c r="A88" s="32">
        <v>43739</v>
      </c>
      <c r="B88" s="34">
        <v>82</v>
      </c>
      <c r="G88">
        <f t="shared" si="9"/>
        <v>8.6675187774454479</v>
      </c>
      <c r="J88" s="35"/>
    </row>
    <row r="89" spans="1:10" x14ac:dyDescent="0.25">
      <c r="A89" s="32">
        <v>43770</v>
      </c>
      <c r="B89" s="34">
        <v>83</v>
      </c>
      <c r="G89">
        <f t="shared" si="9"/>
        <v>8.4813761931324017</v>
      </c>
      <c r="J89" s="35"/>
    </row>
    <row r="90" spans="1:10" x14ac:dyDescent="0.25">
      <c r="A90" s="32">
        <v>43800</v>
      </c>
      <c r="B90" s="34">
        <v>84</v>
      </c>
      <c r="G90">
        <f t="shared" si="9"/>
        <v>8.2911955415230167</v>
      </c>
      <c r="J90" s="35"/>
    </row>
    <row r="91" spans="1:10" x14ac:dyDescent="0.25">
      <c r="A91" s="32">
        <v>43831</v>
      </c>
      <c r="B91" s="34">
        <v>85</v>
      </c>
      <c r="G91">
        <f t="shared" ref="G91:G102" si="10">($D$78+$E$78*(B91-$B$78))*F67</f>
        <v>8.6358297814239293</v>
      </c>
      <c r="J91" s="35"/>
    </row>
    <row r="92" spans="1:10" x14ac:dyDescent="0.25">
      <c r="A92" s="32">
        <v>43862</v>
      </c>
      <c r="B92" s="34">
        <v>86</v>
      </c>
      <c r="G92">
        <f t="shared" si="10"/>
        <v>8.2016112928421556</v>
      </c>
      <c r="J92" s="35"/>
    </row>
    <row r="93" spans="1:10" x14ac:dyDescent="0.25">
      <c r="A93" s="32">
        <v>43891</v>
      </c>
      <c r="B93" s="34">
        <v>87</v>
      </c>
      <c r="G93">
        <f t="shared" si="10"/>
        <v>8.6243074767641197</v>
      </c>
      <c r="J93" s="35"/>
    </row>
    <row r="94" spans="1:10" x14ac:dyDescent="0.25">
      <c r="A94" s="32">
        <v>43922</v>
      </c>
      <c r="B94" s="34">
        <v>88</v>
      </c>
      <c r="G94">
        <f t="shared" si="10"/>
        <v>9.0899146500060031</v>
      </c>
      <c r="J94" s="35"/>
    </row>
    <row r="95" spans="1:10" x14ac:dyDescent="0.25">
      <c r="A95" s="32">
        <v>43952</v>
      </c>
      <c r="B95" s="34">
        <v>89</v>
      </c>
      <c r="G95">
        <f t="shared" si="10"/>
        <v>8.7038521860782119</v>
      </c>
      <c r="J95" s="35"/>
    </row>
    <row r="96" spans="1:10" x14ac:dyDescent="0.25">
      <c r="A96" s="32">
        <v>43983</v>
      </c>
      <c r="B96" s="34">
        <v>90</v>
      </c>
      <c r="G96">
        <f t="shared" si="10"/>
        <v>8.4977403481238216</v>
      </c>
      <c r="J96" s="35"/>
    </row>
    <row r="97" spans="1:10" x14ac:dyDescent="0.25">
      <c r="A97" s="32">
        <v>44013</v>
      </c>
      <c r="B97" s="34">
        <v>91</v>
      </c>
      <c r="G97">
        <f t="shared" si="10"/>
        <v>9.1100917812107571</v>
      </c>
      <c r="J97" s="35"/>
    </row>
    <row r="98" spans="1:10" x14ac:dyDescent="0.25">
      <c r="A98" s="32">
        <v>44044</v>
      </c>
      <c r="B98" s="34">
        <v>92</v>
      </c>
      <c r="G98">
        <f t="shared" si="10"/>
        <v>9.2747393534174165</v>
      </c>
      <c r="J98" s="35"/>
    </row>
    <row r="99" spans="1:10" x14ac:dyDescent="0.25">
      <c r="A99" s="32">
        <v>44075</v>
      </c>
      <c r="B99" s="34">
        <v>93</v>
      </c>
      <c r="G99">
        <f t="shared" si="10"/>
        <v>8.9085543593794849</v>
      </c>
      <c r="J99" s="35"/>
    </row>
    <row r="100" spans="1:10" x14ac:dyDescent="0.25">
      <c r="A100" s="32">
        <v>44105</v>
      </c>
      <c r="B100" s="34">
        <v>94</v>
      </c>
      <c r="G100">
        <f t="shared" si="10"/>
        <v>8.9158113544255659</v>
      </c>
      <c r="J100" s="35"/>
    </row>
    <row r="101" spans="1:10" x14ac:dyDescent="0.25">
      <c r="A101" s="32">
        <v>44136</v>
      </c>
      <c r="B101" s="34">
        <v>95</v>
      </c>
      <c r="G101">
        <f t="shared" si="10"/>
        <v>8.7237578567454683</v>
      </c>
      <c r="J101" s="35"/>
    </row>
    <row r="102" spans="1:10" x14ac:dyDescent="0.25">
      <c r="A102" s="32">
        <v>44166</v>
      </c>
      <c r="B102" s="34">
        <v>96</v>
      </c>
      <c r="G102">
        <f t="shared" si="10"/>
        <v>8.5275792525248573</v>
      </c>
      <c r="J102" s="35"/>
    </row>
    <row r="103" spans="1:10" x14ac:dyDescent="0.25">
      <c r="A103" s="32">
        <v>44197</v>
      </c>
      <c r="B103" s="34">
        <v>97</v>
      </c>
      <c r="G103">
        <f t="shared" ref="G103:G114" si="11">($D$78+$E$78*(B103-$B$78))*F67</f>
        <v>8.8814555162837294</v>
      </c>
      <c r="J103" s="35"/>
    </row>
    <row r="104" spans="1:10" x14ac:dyDescent="0.25">
      <c r="A104" s="32">
        <v>44228</v>
      </c>
      <c r="B104" s="34">
        <v>98</v>
      </c>
      <c r="G104">
        <f t="shared" si="11"/>
        <v>8.4343351042118844</v>
      </c>
      <c r="J104" s="35"/>
    </row>
    <row r="105" spans="1:10" x14ac:dyDescent="0.25">
      <c r="A105" s="32">
        <v>44256</v>
      </c>
      <c r="B105" s="34">
        <v>99</v>
      </c>
      <c r="G105">
        <f t="shared" si="11"/>
        <v>8.8684481530123698</v>
      </c>
      <c r="J105" s="35"/>
    </row>
    <row r="106" spans="1:10" x14ac:dyDescent="0.25">
      <c r="A106" s="32">
        <v>44287</v>
      </c>
      <c r="B106" s="34">
        <v>100</v>
      </c>
      <c r="G106">
        <f t="shared" si="11"/>
        <v>9.3466303365173324</v>
      </c>
      <c r="J106" s="35"/>
    </row>
    <row r="107" spans="1:10" x14ac:dyDescent="0.25">
      <c r="A107" s="32">
        <v>44317</v>
      </c>
      <c r="B107" s="34">
        <v>101</v>
      </c>
      <c r="G107">
        <f t="shared" si="11"/>
        <v>8.9490876101775481</v>
      </c>
      <c r="J107" s="35"/>
    </row>
    <row r="108" spans="1:10" x14ac:dyDescent="0.25">
      <c r="A108" s="32">
        <v>44348</v>
      </c>
      <c r="B108" s="34">
        <v>102</v>
      </c>
      <c r="G108">
        <f t="shared" si="11"/>
        <v>8.7366076167824698</v>
      </c>
      <c r="J108" s="35"/>
    </row>
    <row r="109" spans="1:10" x14ac:dyDescent="0.25">
      <c r="A109" s="32">
        <v>44378</v>
      </c>
      <c r="B109" s="34">
        <v>103</v>
      </c>
      <c r="G109">
        <f t="shared" si="11"/>
        <v>9.365573489748428</v>
      </c>
      <c r="J109" s="35"/>
    </row>
    <row r="110" spans="1:10" x14ac:dyDescent="0.25">
      <c r="A110" s="32">
        <v>44409</v>
      </c>
      <c r="B110" s="34">
        <v>104</v>
      </c>
      <c r="G110">
        <f t="shared" si="11"/>
        <v>9.5342319774343292</v>
      </c>
      <c r="J110" s="35"/>
    </row>
    <row r="111" spans="1:10" x14ac:dyDescent="0.25">
      <c r="A111" s="32">
        <v>44440</v>
      </c>
      <c r="B111" s="34">
        <v>105</v>
      </c>
      <c r="G111">
        <f t="shared" si="11"/>
        <v>9.1572219257394671</v>
      </c>
      <c r="J111" s="35"/>
    </row>
    <row r="112" spans="1:10" x14ac:dyDescent="0.25">
      <c r="A112" s="32">
        <v>44470</v>
      </c>
      <c r="B112" s="34">
        <v>106</v>
      </c>
      <c r="G112">
        <f t="shared" si="11"/>
        <v>9.1641039314056822</v>
      </c>
      <c r="J112" s="35"/>
    </row>
    <row r="113" spans="1:10" x14ac:dyDescent="0.25">
      <c r="A113" s="32">
        <v>44501</v>
      </c>
      <c r="B113" s="34">
        <v>107</v>
      </c>
      <c r="G113">
        <f t="shared" si="11"/>
        <v>8.966139520358535</v>
      </c>
      <c r="J113" s="35"/>
    </row>
    <row r="114" spans="1:10" x14ac:dyDescent="0.25">
      <c r="A114" s="32">
        <v>44531</v>
      </c>
      <c r="B114" s="34">
        <v>108</v>
      </c>
      <c r="G114">
        <f t="shared" si="11"/>
        <v>8.763962963526696</v>
      </c>
      <c r="J114" s="35"/>
    </row>
    <row r="115" spans="1:10" x14ac:dyDescent="0.25">
      <c r="A115" s="32">
        <v>44562</v>
      </c>
      <c r="B115" s="34">
        <v>109</v>
      </c>
      <c r="G115">
        <f t="shared" ref="G115:G126" si="12">($D$78+$E$78*(B115-$B$78))*F67</f>
        <v>9.127081251143526</v>
      </c>
    </row>
    <row r="116" spans="1:10" x14ac:dyDescent="0.25">
      <c r="A116" s="32">
        <v>44593</v>
      </c>
      <c r="B116" s="34">
        <v>110</v>
      </c>
      <c r="G116">
        <f t="shared" si="12"/>
        <v>8.6670589155816149</v>
      </c>
    </row>
    <row r="117" spans="1:10" x14ac:dyDescent="0.25">
      <c r="A117" s="32">
        <v>44621</v>
      </c>
      <c r="B117" s="34">
        <v>111</v>
      </c>
      <c r="G117">
        <f t="shared" si="12"/>
        <v>9.1125888292606181</v>
      </c>
    </row>
    <row r="118" spans="1:10" x14ac:dyDescent="0.25">
      <c r="A118" s="32">
        <v>44652</v>
      </c>
      <c r="B118" s="34">
        <v>112</v>
      </c>
      <c r="G118">
        <f t="shared" si="12"/>
        <v>9.6033460230286618</v>
      </c>
    </row>
    <row r="119" spans="1:10" x14ac:dyDescent="0.25">
      <c r="A119" s="32">
        <v>44682</v>
      </c>
      <c r="B119" s="34">
        <v>113</v>
      </c>
      <c r="G119">
        <f t="shared" si="12"/>
        <v>9.194323034276886</v>
      </c>
    </row>
    <row r="120" spans="1:10" x14ac:dyDescent="0.25">
      <c r="A120" s="32">
        <v>44713</v>
      </c>
      <c r="B120" s="34">
        <v>114</v>
      </c>
      <c r="G120">
        <f t="shared" si="12"/>
        <v>8.9754748854411197</v>
      </c>
    </row>
    <row r="121" spans="1:10" x14ac:dyDescent="0.25">
      <c r="A121" s="32">
        <v>44743</v>
      </c>
      <c r="B121" s="34">
        <v>115</v>
      </c>
      <c r="G121">
        <f t="shared" si="12"/>
        <v>9.6210551982861006</v>
      </c>
    </row>
    <row r="122" spans="1:10" x14ac:dyDescent="0.25">
      <c r="A122" s="32">
        <v>44774</v>
      </c>
      <c r="B122" s="34">
        <v>116</v>
      </c>
      <c r="G122">
        <f t="shared" si="12"/>
        <v>9.79372460145124</v>
      </c>
    </row>
    <row r="123" spans="1:10" x14ac:dyDescent="0.25">
      <c r="A123" s="32">
        <v>44805</v>
      </c>
      <c r="B123" s="34">
        <v>117</v>
      </c>
      <c r="G123">
        <f t="shared" si="12"/>
        <v>9.4058894920994494</v>
      </c>
    </row>
    <row r="124" spans="1:10" x14ac:dyDescent="0.25">
      <c r="A124" s="32">
        <v>44835</v>
      </c>
      <c r="B124" s="34">
        <v>118</v>
      </c>
      <c r="G124">
        <f t="shared" si="12"/>
        <v>9.4123965083857986</v>
      </c>
    </row>
    <row r="125" spans="1:10" x14ac:dyDescent="0.25">
      <c r="A125" s="32">
        <v>44866</v>
      </c>
      <c r="B125" s="34">
        <v>119</v>
      </c>
      <c r="G125">
        <f t="shared" si="12"/>
        <v>9.2085211839716035</v>
      </c>
    </row>
    <row r="126" spans="1:10" x14ac:dyDescent="0.25">
      <c r="A126" s="32">
        <v>44896</v>
      </c>
      <c r="B126" s="34">
        <v>120</v>
      </c>
      <c r="G126">
        <f t="shared" si="12"/>
        <v>9.0003466745285365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Batu</vt:lpstr>
      <vt:lpstr>Sidoarjo</vt:lpstr>
      <vt:lpstr>Tuban</vt:lpstr>
      <vt:lpstr>Bojonegoro</vt:lpstr>
      <vt:lpstr>Magetan</vt:lpstr>
      <vt:lpstr>Trenggalek</vt:lpstr>
      <vt:lpstr>Surabaya</vt:lpstr>
      <vt:lpstr>Forecast Jumlah Penderita Surab</vt:lpstr>
      <vt:lpstr>Forecast DPT1 Surabaya</vt:lpstr>
      <vt:lpstr>Blitar</vt:lpstr>
      <vt:lpstr>Bangkalan</vt:lpstr>
      <vt:lpstr>Tulungagung</vt:lpstr>
      <vt:lpstr>Forecast DPT2 Surabaya</vt:lpstr>
      <vt:lpstr>Forecast DPT3 Surabaya</vt:lpstr>
      <vt:lpstr>Forecast DPT4 Surabaya</vt:lpstr>
      <vt:lpstr>Forecast Kpdtn Pddk Surabaya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Wiwik Anggraeni</dc:creator>
  <cp:lastModifiedBy>Reyhan</cp:lastModifiedBy>
  <dcterms:created xsi:type="dcterms:W3CDTF">2023-05-29T05:57:47Z</dcterms:created>
  <dcterms:modified xsi:type="dcterms:W3CDTF">2023-06-17T21:03:35Z</dcterms:modified>
</cp:coreProperties>
</file>